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Equity-New Format" sheetId="1" r:id="rId1"/>
    <sheet name="Sheet1" sheetId="2" r:id="rId2"/>
  </sheets>
  <definedNames>
    <definedName name="_xlnm.Print_Area" localSheetId="0">'Equity-New Format'!$A$81:$H$133</definedName>
  </definedNames>
  <calcPr fullCalcOnLoad="1"/>
</workbook>
</file>

<file path=xl/sharedStrings.xml><?xml version="1.0" encoding="utf-8"?>
<sst xmlns="http://schemas.openxmlformats.org/spreadsheetml/2006/main" count="412" uniqueCount="195">
  <si>
    <t>(I)</t>
  </si>
  <si>
    <t>Maurya Management Pvt.Ltd.</t>
  </si>
  <si>
    <t>(II)</t>
  </si>
  <si>
    <t>Mutual Funds/UTI</t>
  </si>
  <si>
    <t>Insurance Companies</t>
  </si>
  <si>
    <t>(III)</t>
  </si>
  <si>
    <t>Bodies Corporate</t>
  </si>
  <si>
    <t>Statement showing Shareholding Pattern</t>
  </si>
  <si>
    <t>Category of Shareholder</t>
  </si>
  <si>
    <t>Number of Shareholders</t>
  </si>
  <si>
    <t>Total number of Shares</t>
  </si>
  <si>
    <t>Number of Shares held in dematerealized form</t>
  </si>
  <si>
    <t>Total Shareholding as a percentage of total number of Shares</t>
  </si>
  <si>
    <t>As a % of (A+B)</t>
  </si>
  <si>
    <t>As a % of (A+B+C)</t>
  </si>
  <si>
    <t>(A)</t>
  </si>
  <si>
    <t>Shareholding of Promoter and Promoter Group</t>
  </si>
  <si>
    <t>(1)</t>
  </si>
  <si>
    <t>Indian</t>
  </si>
  <si>
    <t>(a)</t>
  </si>
  <si>
    <t>Individuals/Hindu Undevided Family</t>
  </si>
  <si>
    <t>(b)</t>
  </si>
  <si>
    <t>Central Government/State Government(s)</t>
  </si>
  <si>
    <t>(c)</t>
  </si>
  <si>
    <t xml:space="preserve"> i)Maurya Management Pvt.Ltd.</t>
  </si>
  <si>
    <t>(d)</t>
  </si>
  <si>
    <t>Financial Institutions/Banks</t>
  </si>
  <si>
    <t>(e)</t>
  </si>
  <si>
    <t>Any Other (Specify)</t>
  </si>
  <si>
    <t>Sub-total (A)(1)</t>
  </si>
  <si>
    <t>(2)</t>
  </si>
  <si>
    <t>Foreign</t>
  </si>
  <si>
    <t>Individuals(Non-resident Individuals/Foreign Individuals)</t>
  </si>
  <si>
    <t>Institutions</t>
  </si>
  <si>
    <t>Sub-total (A)(2)</t>
  </si>
  <si>
    <t>Total Shareholding of Promoter and Promoter Group (A)=(A)(1)+(A)(2)</t>
  </si>
  <si>
    <t>(B)</t>
  </si>
  <si>
    <t>Public Shareholding</t>
  </si>
  <si>
    <t xml:space="preserve"> i)Unit Trust of India</t>
  </si>
  <si>
    <t xml:space="preserve"> i)The IFCI Ltd.</t>
  </si>
  <si>
    <t xml:space="preserve"> ii)Industrial Development Bank of India</t>
  </si>
  <si>
    <t xml:space="preserve"> i)Govt. of Bihar</t>
  </si>
  <si>
    <t xml:space="preserve"> ii)B.S.I.D.C.Ltd.</t>
  </si>
  <si>
    <t xml:space="preserve"> iii)B.I.C.I.C.O.Ltd.</t>
  </si>
  <si>
    <t>Venture Capital Funds</t>
  </si>
  <si>
    <t xml:space="preserve"> i)L.I.C. of India </t>
  </si>
  <si>
    <t xml:space="preserve"> ii)New India Assurance Co.Ltd.</t>
  </si>
  <si>
    <t>(f)</t>
  </si>
  <si>
    <t>Foreign Institutional Investors</t>
  </si>
  <si>
    <t>(g)</t>
  </si>
  <si>
    <t>Foreign Venture Capital Investors</t>
  </si>
  <si>
    <t>(h)</t>
  </si>
  <si>
    <t>Sub-total (B)(1)</t>
  </si>
  <si>
    <t>Non-Institutions</t>
  </si>
  <si>
    <t>Individuals-</t>
  </si>
  <si>
    <t xml:space="preserve"> ii.) Individual Shareholders holding nominal share capital in excess of Rs.1 lakh</t>
  </si>
  <si>
    <t>Sub-total (B)(2)</t>
  </si>
  <si>
    <t>Total Public Shareholding (B)=(B)(1)+(B)(2)</t>
  </si>
  <si>
    <t>TOTAL (A)+(B)</t>
  </si>
  <si>
    <t>(C)</t>
  </si>
  <si>
    <t>Shares held by costodians and against which Depository Receipts have been issued</t>
  </si>
  <si>
    <t>GRAND TOTAL (A)+(B)+©</t>
  </si>
  <si>
    <t>(I) (b)</t>
  </si>
  <si>
    <t>Statement showing Shareholding of persons belonging to the category"Promoter and Promoter Group."</t>
  </si>
  <si>
    <t>Sr. No.</t>
  </si>
  <si>
    <t>Name of Shareholders</t>
  </si>
  <si>
    <t>Number of Shares</t>
  </si>
  <si>
    <t>Shares as a percentage of total number of shares {i.e.,Grand Total (A)+(B)+©indicated in Statement at para (I)(a)above}</t>
  </si>
  <si>
    <t>Total</t>
  </si>
  <si>
    <t>Statement showing Shareholding of persons belonging to the category"Public" and holding more than 1% of the total number of shares</t>
  </si>
  <si>
    <t>(I) (d)</t>
  </si>
  <si>
    <t>Statement showing details of locked-in shares</t>
  </si>
  <si>
    <t>Number of locked-in shares</t>
  </si>
  <si>
    <t>Locked-in shares as a percentage of total number of shares {i.e.,Grand Total (A)+(B)+©indicated in Statement at para (I)(a)above}</t>
  </si>
  <si>
    <t>Not Applicable</t>
  </si>
  <si>
    <t>Nil</t>
  </si>
  <si>
    <t>N.A.</t>
  </si>
  <si>
    <t>(II) (a)</t>
  </si>
  <si>
    <t>Statement showing details of Depository Receipts(DRs)</t>
  </si>
  <si>
    <t>Type of outstanding DR (ADRs, GDRs, SDRs etc.)</t>
  </si>
  <si>
    <t>Number of outstanding DRs</t>
  </si>
  <si>
    <t>Number of shares underlying outstanding DRs</t>
  </si>
  <si>
    <t>Shares underlying outstanding DRs as a percentage of total number of shares {i.e.,Grand Total (A)+(B)+(C) indicated in Statement at para (1)(a) above}</t>
  </si>
  <si>
    <t>(II) (b)</t>
  </si>
  <si>
    <t>Name of the DR Holder</t>
  </si>
  <si>
    <t xml:space="preserve">(I) </t>
  </si>
  <si>
    <t>(IV)</t>
  </si>
  <si>
    <t>Category Code</t>
  </si>
  <si>
    <t>(V)</t>
  </si>
  <si>
    <t>(VI)</t>
  </si>
  <si>
    <t>(VII)</t>
  </si>
  <si>
    <t>Shares Pledged or otherwise encumbered</t>
  </si>
  <si>
    <t>(VIII)</t>
  </si>
  <si>
    <t>As a % of</t>
  </si>
  <si>
    <t>(IX)=(VIII)/(IV)*100</t>
  </si>
  <si>
    <t xml:space="preserve"> i.) Individual Shareholders holding nominal share capital up to Rs.1 lakh</t>
  </si>
  <si>
    <t>Total shares held</t>
  </si>
  <si>
    <t>Number</t>
  </si>
  <si>
    <t>As a % of  grand total (A)+(B)+©</t>
  </si>
  <si>
    <t>Shares pledged or  otherwise encumbered</t>
  </si>
  <si>
    <t>(VI)=(V)/(III)*100</t>
  </si>
  <si>
    <t xml:space="preserve">As a percentage </t>
  </si>
  <si>
    <t>As a % of grand total (A)+(B)+© of sub-clause(I)(a)</t>
  </si>
  <si>
    <t>Asset Reconstruction Company (India)Ltd.</t>
  </si>
  <si>
    <t>Elate Investments &amp; Holdings (Pvt.) Ltd.</t>
  </si>
  <si>
    <t>Vivid Colors (Pvt.) Ltd.</t>
  </si>
  <si>
    <t>Kampilia Builders (Pvt.) Ltd.</t>
  </si>
  <si>
    <t>NIL</t>
  </si>
  <si>
    <t>-</t>
  </si>
  <si>
    <t xml:space="preserve"> iii)Asset Reconstruction Company (India)Ltd.</t>
  </si>
  <si>
    <t xml:space="preserve"> iv)State Bank of India</t>
  </si>
  <si>
    <t>Bhubnesh Commercial (P) Ltd.</t>
  </si>
  <si>
    <t>(I)(a) Statement showing Shareholding Pattern</t>
  </si>
  <si>
    <t xml:space="preserve">Name of the Company: </t>
  </si>
  <si>
    <t xml:space="preserve">Scrip Code, Name of the scrip, class of security:-                                                                                                                           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</si>
  <si>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</si>
  <si>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</si>
  <si>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</si>
  <si>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</si>
  <si>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 Promoter Group</t>
  </si>
  <si>
    <t>N.A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</si>
  <si>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</si>
  <si>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</si>
  <si>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</si>
  <si>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</si>
  <si>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</si>
  <si>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</si>
  <si>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</si>
  <si>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</t>
  </si>
  <si>
    <t>As a % of total no. of shares of the Company, assuming full conversion of Warrants</t>
  </si>
  <si>
    <t>Total paid-up capital of the Company, assuming full conversion of warrants and convertible securities</t>
  </si>
  <si>
    <t>Name of the Company: Kalyanpur Cements Ltd.</t>
  </si>
  <si>
    <t>Scrip Code :-</t>
  </si>
  <si>
    <t xml:space="preserve">Name of the Scrip :-                                                                                                                           </t>
  </si>
  <si>
    <t>Equity Shares</t>
  </si>
  <si>
    <t>Quarter ended :-</t>
  </si>
  <si>
    <t xml:space="preserve">Class of Security :-                                                                                                                           </t>
  </si>
  <si>
    <t>Partly &amp; Fully Paid-up Equity Shares</t>
  </si>
  <si>
    <t>Promoter and Promoter Group</t>
  </si>
  <si>
    <t xml:space="preserve">Public </t>
  </si>
  <si>
    <t xml:space="preserve">Nil </t>
  </si>
  <si>
    <t xml:space="preserve">Statement showing Holding of Depository Receipts(DRs) where underlying shares held by 'Promoter/Promoter Group' </t>
  </si>
  <si>
    <t>are in excess of 1% of the total number of shares</t>
  </si>
  <si>
    <t xml:space="preserve">         (III)(a)  Statement showing the voting pattern of shareholders, if more than one class of shares/securities is issued by the issuer.</t>
  </si>
  <si>
    <t>(Give description of voting rights for each class of security</t>
  </si>
  <si>
    <t>Category</t>
  </si>
  <si>
    <t>Category of shareholder</t>
  </si>
  <si>
    <t>Number of Voting Rights held in each class of securities</t>
  </si>
  <si>
    <t>Total Voting Rights (III+IV+V)</t>
  </si>
  <si>
    <t>Total Voting rights i.e. (VI)</t>
  </si>
  <si>
    <t>Class X</t>
  </si>
  <si>
    <t>Class Y</t>
  </si>
  <si>
    <t>Class Z</t>
  </si>
  <si>
    <t>As a percentage of (A+B)</t>
  </si>
  <si>
    <t>As a percentage of (A+B+C)</t>
  </si>
  <si>
    <t xml:space="preserve">Indian </t>
  </si>
  <si>
    <t>Individuals/ Hindu Undivided Family</t>
  </si>
  <si>
    <t>Central Government/ State Government(s)</t>
  </si>
  <si>
    <t xml:space="preserve">Bodies Corporate </t>
  </si>
  <si>
    <t xml:space="preserve">Financial Institutions/ Banks 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</si>
  <si>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</si>
  <si>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</si>
  <si>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</si>
  <si>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</si>
  <si>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</si>
  <si>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</si>
  <si>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</si>
  <si>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</si>
  <si>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</si>
  <si>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 xml:space="preserve">Public shareholding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</si>
  <si>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</si>
  <si>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</si>
  <si>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</si>
  <si>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</si>
  <si>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</si>
  <si>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Any Other (specify)</t>
  </si>
  <si>
    <t>Sub-Total (B)(1)</t>
  </si>
  <si>
    <t>Non-institutions</t>
  </si>
  <si>
    <t>Individuals -</t>
  </si>
  <si>
    <t>i.  Individual shareholders holding nominal share capital up to Rs. 1 lakh.</t>
  </si>
  <si>
    <t>ii.  Individual shareholders holding nominal share capital in excess of Rs. 1 lakh.</t>
  </si>
  <si>
    <t xml:space="preserve">Sub-Total (B)(2)  </t>
  </si>
  <si>
    <t>Total Public Shareholding (B)= (B)(1)+(B)(2)</t>
  </si>
  <si>
    <t>TOTAL  (A)+(B)</t>
  </si>
  <si>
    <t xml:space="preserve">Shares held by Custodians and  against which Depository Receipts have been issued </t>
  </si>
  <si>
    <t>GRAND TOTAL  (A)+(B)+(C)</t>
  </si>
  <si>
    <t>Class X: Not Applicable</t>
  </si>
  <si>
    <t>Class Y: Not Applicable</t>
  </si>
  <si>
    <t>Class Z: Not Applicable</t>
  </si>
  <si>
    <t>Rs. 2124.91 Lacs  (212,49,054 Equity Shares of Rs.10/- each)</t>
  </si>
  <si>
    <t>(I) (c)(i)</t>
  </si>
  <si>
    <t>(I) (c)(ii)</t>
  </si>
  <si>
    <t>Statement showing Shareholding of persons belonging to the category"Public" and holding more than 5% of the total number of shares</t>
  </si>
  <si>
    <t>Quarter ended: 31st December, 2011</t>
  </si>
  <si>
    <t>30th September,2012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</si>
</sst>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name val="tr"/>
      <family val="0"/>
    </font>
    <font>
      <b/>
      <u val="single"/>
      <sz val="11"/>
      <name val="tr"/>
      <family val="0"/>
    </font>
    <font>
      <b/>
      <sz val="10"/>
      <name val="t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11" xfId="5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179" fontId="1" fillId="0" borderId="15" xfId="42" applyNumberFormat="1" applyFont="1" applyBorder="1" applyAlignment="1">
      <alignment/>
    </xf>
    <xf numFmtId="0" fontId="1" fillId="0" borderId="16" xfId="0" applyFont="1" applyBorder="1" applyAlignment="1">
      <alignment/>
    </xf>
    <xf numFmtId="179" fontId="1" fillId="0" borderId="17" xfId="42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/>
    </xf>
    <xf numFmtId="179" fontId="1" fillId="0" borderId="18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0" fontId="1" fillId="0" borderId="18" xfId="57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1" fillId="0" borderId="13" xfId="0" applyFont="1" applyBorder="1" applyAlignment="1" quotePrefix="1">
      <alignment wrapText="1"/>
    </xf>
    <xf numFmtId="179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0" fontId="1" fillId="0" borderId="29" xfId="57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0" fontId="1" fillId="0" borderId="13" xfId="57" applyNumberFormat="1" applyFont="1" applyBorder="1" applyAlignment="1">
      <alignment/>
    </xf>
    <xf numFmtId="10" fontId="1" fillId="0" borderId="26" xfId="57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0" fontId="1" fillId="0" borderId="11" xfId="57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71" fontId="1" fillId="0" borderId="18" xfId="42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179" fontId="1" fillId="0" borderId="40" xfId="0" applyNumberFormat="1" applyFont="1" applyBorder="1" applyAlignment="1">
      <alignment/>
    </xf>
    <xf numFmtId="10" fontId="1" fillId="0" borderId="40" xfId="57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9" fontId="1" fillId="0" borderId="46" xfId="0" applyNumberFormat="1" applyFont="1" applyBorder="1" applyAlignment="1">
      <alignment/>
    </xf>
    <xf numFmtId="10" fontId="1" fillId="0" borderId="46" xfId="57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79" fontId="1" fillId="0" borderId="39" xfId="42" applyNumberFormat="1" applyFont="1" applyBorder="1" applyAlignment="1">
      <alignment/>
    </xf>
    <xf numFmtId="0" fontId="1" fillId="0" borderId="48" xfId="0" applyFont="1" applyBorder="1" applyAlignment="1">
      <alignment/>
    </xf>
    <xf numFmtId="179" fontId="1" fillId="0" borderId="40" xfId="42" applyNumberFormat="1" applyFont="1" applyBorder="1" applyAlignment="1">
      <alignment/>
    </xf>
    <xf numFmtId="0" fontId="1" fillId="0" borderId="49" xfId="0" applyFont="1" applyBorder="1" applyAlignment="1">
      <alignment/>
    </xf>
    <xf numFmtId="10" fontId="1" fillId="0" borderId="50" xfId="57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/>
    </xf>
    <xf numFmtId="10" fontId="1" fillId="0" borderId="52" xfId="57" applyNumberFormat="1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179" fontId="1" fillId="0" borderId="53" xfId="0" applyNumberFormat="1" applyFont="1" applyBorder="1" applyAlignment="1">
      <alignment horizontal="left"/>
    </xf>
    <xf numFmtId="179" fontId="1" fillId="0" borderId="15" xfId="42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/>
    </xf>
    <xf numFmtId="10" fontId="1" fillId="0" borderId="55" xfId="57" applyNumberFormat="1" applyFont="1" applyBorder="1" applyAlignment="1">
      <alignment horizontal="center"/>
    </xf>
    <xf numFmtId="10" fontId="1" fillId="0" borderId="29" xfId="57" applyNumberFormat="1" applyFont="1" applyBorder="1" applyAlignment="1">
      <alignment horizontal="center"/>
    </xf>
    <xf numFmtId="10" fontId="1" fillId="0" borderId="18" xfId="57" applyNumberFormat="1" applyFont="1" applyBorder="1" applyAlignment="1">
      <alignment horizontal="center"/>
    </xf>
    <xf numFmtId="10" fontId="1" fillId="0" borderId="50" xfId="57" applyNumberFormat="1" applyFont="1" applyBorder="1" applyAlignment="1">
      <alignment horizontal="center"/>
    </xf>
    <xf numFmtId="10" fontId="1" fillId="0" borderId="52" xfId="57" applyNumberFormat="1" applyFont="1" applyBorder="1" applyAlignment="1">
      <alignment horizontal="center"/>
    </xf>
    <xf numFmtId="179" fontId="1" fillId="0" borderId="18" xfId="0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wrapText="1"/>
    </xf>
    <xf numFmtId="179" fontId="1" fillId="0" borderId="61" xfId="42" applyNumberFormat="1" applyFont="1" applyBorder="1" applyAlignment="1">
      <alignment/>
    </xf>
    <xf numFmtId="10" fontId="1" fillId="0" borderId="62" xfId="57" applyNumberFormat="1" applyFont="1" applyBorder="1" applyAlignment="1">
      <alignment/>
    </xf>
    <xf numFmtId="171" fontId="1" fillId="0" borderId="61" xfId="42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indent="7"/>
    </xf>
    <xf numFmtId="0" fontId="1" fillId="0" borderId="24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4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179" fontId="1" fillId="0" borderId="64" xfId="42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wrapText="1"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 horizontal="left" vertical="top" wrapText="1"/>
    </xf>
    <xf numFmtId="179" fontId="1" fillId="0" borderId="29" xfId="42" applyNumberFormat="1" applyFont="1" applyBorder="1" applyAlignment="1">
      <alignment/>
    </xf>
    <xf numFmtId="0" fontId="1" fillId="0" borderId="5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8" fillId="0" borderId="65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6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1" fontId="1" fillId="0" borderId="69" xfId="42" applyNumberFormat="1" applyFont="1" applyFill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69" xfId="0" applyFill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5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3"/>
  <sheetViews>
    <sheetView tabSelected="1" zoomScale="60" zoomScaleNormal="60" zoomScalePageLayoutView="0" workbookViewId="0" topLeftCell="A1">
      <selection activeCell="J17" sqref="J17"/>
    </sheetView>
  </sheetViews>
  <sheetFormatPr defaultColWidth="9.140625" defaultRowHeight="12.75"/>
  <cols>
    <col min="1" max="1" width="13.28125" style="1" customWidth="1"/>
    <col min="2" max="2" width="43.57421875" style="1" customWidth="1"/>
    <col min="3" max="4" width="16.00390625" style="1" customWidth="1"/>
    <col min="5" max="5" width="25.421875" style="1" customWidth="1"/>
    <col min="6" max="6" width="18.28125" style="1" customWidth="1"/>
    <col min="7" max="7" width="27.28125" style="1" customWidth="1"/>
    <col min="8" max="8" width="18.7109375" style="1" customWidth="1"/>
    <col min="9" max="9" width="23.8515625" style="1" customWidth="1"/>
    <col min="10" max="13" width="16.7109375" style="1" customWidth="1"/>
    <col min="14" max="16384" width="9.140625" style="1" customWidth="1"/>
  </cols>
  <sheetData>
    <row r="2" spans="2:5" ht="16.5" thickBot="1">
      <c r="B2" s="97"/>
      <c r="C2" s="97"/>
      <c r="D2" s="97"/>
      <c r="E2" s="97"/>
    </row>
    <row r="3" spans="2:5" ht="16.5" thickBot="1">
      <c r="B3" s="111" t="s">
        <v>112</v>
      </c>
      <c r="C3" s="112"/>
      <c r="D3" s="112"/>
      <c r="E3" s="113"/>
    </row>
    <row r="4" spans="2:5" ht="15.75">
      <c r="B4" s="97"/>
      <c r="C4" s="97"/>
      <c r="D4" s="97"/>
      <c r="E4" s="97"/>
    </row>
    <row r="5" spans="2:5" ht="15.75">
      <c r="B5" s="194" t="s">
        <v>131</v>
      </c>
      <c r="C5" s="194"/>
      <c r="D5" s="194"/>
      <c r="E5" s="194"/>
    </row>
    <row r="6" spans="2:5" ht="15.75">
      <c r="B6" s="98" t="s">
        <v>132</v>
      </c>
      <c r="C6" s="110">
        <v>502150</v>
      </c>
      <c r="D6" s="98"/>
      <c r="E6" s="98"/>
    </row>
    <row r="7" spans="2:5" ht="15.75">
      <c r="B7" s="98" t="s">
        <v>133</v>
      </c>
      <c r="C7" s="98" t="s">
        <v>134</v>
      </c>
      <c r="D7" s="98"/>
      <c r="E7" s="98"/>
    </row>
    <row r="8" spans="2:5" ht="15.75">
      <c r="B8" s="98" t="s">
        <v>136</v>
      </c>
      <c r="C8" s="98" t="s">
        <v>137</v>
      </c>
      <c r="D8" s="98"/>
      <c r="E8" s="98"/>
    </row>
    <row r="9" spans="2:5" ht="15.75">
      <c r="B9" s="98" t="s">
        <v>135</v>
      </c>
      <c r="C9" s="98" t="s">
        <v>194</v>
      </c>
      <c r="D9" s="98"/>
      <c r="E9" s="98"/>
    </row>
    <row r="10" spans="2:5" ht="16.5" thickBot="1">
      <c r="B10" s="97"/>
      <c r="C10" s="97"/>
      <c r="D10" s="97"/>
      <c r="E10" s="97"/>
    </row>
    <row r="11" spans="2:5" ht="47.25">
      <c r="B11" s="99" t="s">
        <v>115</v>
      </c>
      <c r="C11" s="100" t="s">
        <v>116</v>
      </c>
      <c r="D11" s="100" t="s">
        <v>117</v>
      </c>
      <c r="E11" s="101" t="s">
        <v>118</v>
      </c>
    </row>
    <row r="12" spans="2:5" ht="15.75">
      <c r="B12" s="102" t="s">
        <v>119</v>
      </c>
      <c r="C12" s="103" t="s">
        <v>75</v>
      </c>
      <c r="D12" s="103" t="s">
        <v>75</v>
      </c>
      <c r="E12" s="141" t="str">
        <f>D12</f>
        <v>Nil</v>
      </c>
    </row>
    <row r="13" spans="2:5" ht="15.75">
      <c r="B13" s="104" t="s">
        <v>121</v>
      </c>
      <c r="C13" s="103" t="s">
        <v>75</v>
      </c>
      <c r="D13" s="103" t="s">
        <v>75</v>
      </c>
      <c r="E13" s="141" t="str">
        <f>D13</f>
        <v>Nil</v>
      </c>
    </row>
    <row r="14" spans="2:5" ht="15.75">
      <c r="B14" s="105" t="s">
        <v>68</v>
      </c>
      <c r="C14" s="103" t="s">
        <v>75</v>
      </c>
      <c r="D14" s="103" t="s">
        <v>75</v>
      </c>
      <c r="E14" s="141" t="str">
        <f>D14</f>
        <v>Nil</v>
      </c>
    </row>
    <row r="15" spans="2:5" ht="78.75">
      <c r="B15" s="102" t="s">
        <v>122</v>
      </c>
      <c r="C15" s="106" t="s">
        <v>123</v>
      </c>
      <c r="D15" s="107" t="s">
        <v>124</v>
      </c>
      <c r="E15" s="108" t="s">
        <v>125</v>
      </c>
    </row>
    <row r="16" spans="2:5" ht="15.75">
      <c r="B16" s="102" t="s">
        <v>119</v>
      </c>
      <c r="C16" s="103" t="s">
        <v>75</v>
      </c>
      <c r="D16" s="103" t="s">
        <v>75</v>
      </c>
      <c r="E16" s="141" t="str">
        <f>D16</f>
        <v>Nil</v>
      </c>
    </row>
    <row r="17" spans="2:5" ht="15.75">
      <c r="B17" s="104" t="s">
        <v>121</v>
      </c>
      <c r="C17" s="103" t="s">
        <v>75</v>
      </c>
      <c r="D17" s="103" t="s">
        <v>75</v>
      </c>
      <c r="E17" s="141" t="str">
        <f>D17</f>
        <v>Nil</v>
      </c>
    </row>
    <row r="18" spans="2:5" ht="15.75">
      <c r="B18" s="105" t="s">
        <v>68</v>
      </c>
      <c r="C18" s="103" t="s">
        <v>75</v>
      </c>
      <c r="D18" s="103" t="s">
        <v>75</v>
      </c>
      <c r="E18" s="141" t="str">
        <f>D18</f>
        <v>Nil</v>
      </c>
    </row>
    <row r="19" spans="2:5" ht="63">
      <c r="B19" s="102" t="s">
        <v>126</v>
      </c>
      <c r="C19" s="106" t="s">
        <v>127</v>
      </c>
      <c r="D19" s="107" t="s">
        <v>128</v>
      </c>
      <c r="E19" s="108" t="s">
        <v>129</v>
      </c>
    </row>
    <row r="20" spans="2:5" ht="15.75">
      <c r="B20" s="102" t="s">
        <v>119</v>
      </c>
      <c r="C20" s="103" t="s">
        <v>75</v>
      </c>
      <c r="D20" s="103" t="s">
        <v>75</v>
      </c>
      <c r="E20" s="141" t="str">
        <f>D20</f>
        <v>Nil</v>
      </c>
    </row>
    <row r="21" spans="2:5" ht="15.75">
      <c r="B21" s="104" t="s">
        <v>121</v>
      </c>
      <c r="C21" s="103" t="s">
        <v>75</v>
      </c>
      <c r="D21" s="103" t="s">
        <v>75</v>
      </c>
      <c r="E21" s="141" t="str">
        <f>D21</f>
        <v>Nil</v>
      </c>
    </row>
    <row r="22" spans="2:5" ht="15.75">
      <c r="B22" s="105" t="s">
        <v>68</v>
      </c>
      <c r="C22" s="103" t="s">
        <v>75</v>
      </c>
      <c r="D22" s="103" t="s">
        <v>75</v>
      </c>
      <c r="E22" s="141" t="str">
        <f>D22</f>
        <v>Nil</v>
      </c>
    </row>
    <row r="23" spans="2:5" ht="48" thickBot="1">
      <c r="B23" s="109" t="s">
        <v>130</v>
      </c>
      <c r="C23" s="197" t="s">
        <v>189</v>
      </c>
      <c r="D23" s="198"/>
      <c r="E23" s="199"/>
    </row>
    <row r="26" spans="1:2" ht="16.5" thickBot="1">
      <c r="A26" s="5"/>
      <c r="B26" s="1" t="s">
        <v>7</v>
      </c>
    </row>
    <row r="27" spans="1:9" ht="30.75" customHeight="1">
      <c r="A27" s="183" t="s">
        <v>87</v>
      </c>
      <c r="B27" s="172" t="s">
        <v>8</v>
      </c>
      <c r="C27" s="172" t="s">
        <v>9</v>
      </c>
      <c r="D27" s="172" t="s">
        <v>10</v>
      </c>
      <c r="E27" s="172" t="s">
        <v>11</v>
      </c>
      <c r="F27" s="174" t="s">
        <v>12</v>
      </c>
      <c r="G27" s="175"/>
      <c r="H27" s="165" t="s">
        <v>91</v>
      </c>
      <c r="I27" s="166"/>
    </row>
    <row r="28" spans="1:9" ht="16.5" thickBot="1">
      <c r="A28" s="184"/>
      <c r="B28" s="173"/>
      <c r="C28" s="182"/>
      <c r="D28" s="182"/>
      <c r="E28" s="182"/>
      <c r="F28" s="8" t="s">
        <v>13</v>
      </c>
      <c r="G28" s="38" t="s">
        <v>14</v>
      </c>
      <c r="H28" s="33" t="s">
        <v>66</v>
      </c>
      <c r="I28" s="2" t="s">
        <v>93</v>
      </c>
    </row>
    <row r="29" spans="1:9" ht="16.5" thickBot="1">
      <c r="A29" s="32" t="s">
        <v>85</v>
      </c>
      <c r="B29" s="29" t="s">
        <v>2</v>
      </c>
      <c r="C29" s="30" t="s">
        <v>5</v>
      </c>
      <c r="D29" s="30" t="s">
        <v>86</v>
      </c>
      <c r="E29" s="30" t="s">
        <v>88</v>
      </c>
      <c r="F29" s="30" t="s">
        <v>89</v>
      </c>
      <c r="G29" s="34" t="s">
        <v>90</v>
      </c>
      <c r="H29" s="34" t="s">
        <v>92</v>
      </c>
      <c r="I29" s="31" t="s">
        <v>94</v>
      </c>
    </row>
    <row r="30" spans="1:9" ht="32.25" customHeight="1">
      <c r="A30" s="9" t="s">
        <v>15</v>
      </c>
      <c r="B30" s="10" t="s">
        <v>16</v>
      </c>
      <c r="C30" s="11"/>
      <c r="D30" s="12"/>
      <c r="E30" s="11"/>
      <c r="F30" s="11"/>
      <c r="G30" s="35"/>
      <c r="H30" s="35"/>
      <c r="I30" s="13"/>
    </row>
    <row r="31" spans="1:9" ht="15.75">
      <c r="A31" s="14" t="s">
        <v>17</v>
      </c>
      <c r="B31" s="15" t="s">
        <v>18</v>
      </c>
      <c r="C31" s="15"/>
      <c r="D31" s="16"/>
      <c r="E31" s="15"/>
      <c r="F31" s="15"/>
      <c r="G31" s="36"/>
      <c r="H31" s="36"/>
      <c r="I31" s="3"/>
    </row>
    <row r="32" spans="1:9" ht="32.25" customHeight="1">
      <c r="A32" s="17" t="s">
        <v>19</v>
      </c>
      <c r="B32" s="19" t="s">
        <v>20</v>
      </c>
      <c r="C32" s="48">
        <v>0</v>
      </c>
      <c r="D32" s="16">
        <v>0</v>
      </c>
      <c r="E32" s="16">
        <v>0</v>
      </c>
      <c r="F32" s="15"/>
      <c r="G32" s="36"/>
      <c r="H32" s="36"/>
      <c r="I32" s="4"/>
    </row>
    <row r="33" spans="1:9" ht="15.75">
      <c r="A33" s="17" t="s">
        <v>21</v>
      </c>
      <c r="B33" s="19" t="s">
        <v>22</v>
      </c>
      <c r="C33" s="48">
        <v>0</v>
      </c>
      <c r="D33" s="16">
        <v>0</v>
      </c>
      <c r="E33" s="16">
        <v>0</v>
      </c>
      <c r="F33" s="15"/>
      <c r="G33" s="36"/>
      <c r="H33" s="36"/>
      <c r="I33" s="4"/>
    </row>
    <row r="34" spans="1:9" ht="15.75">
      <c r="A34" s="17" t="s">
        <v>23</v>
      </c>
      <c r="B34" s="15" t="s">
        <v>6</v>
      </c>
      <c r="C34" s="15"/>
      <c r="D34" s="16"/>
      <c r="E34" s="15"/>
      <c r="F34" s="15"/>
      <c r="G34" s="36"/>
      <c r="H34" s="36"/>
      <c r="I34" s="4"/>
    </row>
    <row r="35" spans="1:9" ht="15.75">
      <c r="A35" s="17"/>
      <c r="B35" s="15" t="s">
        <v>24</v>
      </c>
      <c r="C35" s="15">
        <v>1</v>
      </c>
      <c r="D35" s="16">
        <v>1125342</v>
      </c>
      <c r="E35" s="93">
        <v>1125342</v>
      </c>
      <c r="F35" s="18">
        <f>D35/($D$75)</f>
        <v>0.05295962822627304</v>
      </c>
      <c r="G35" s="37">
        <f>D35/($D$79)</f>
        <v>0.05295962822627304</v>
      </c>
      <c r="H35" s="89" t="s">
        <v>107</v>
      </c>
      <c r="I35" s="42" t="str">
        <f>H35</f>
        <v>NIL</v>
      </c>
    </row>
    <row r="36" spans="1:9" ht="15.75">
      <c r="A36" s="17" t="s">
        <v>25</v>
      </c>
      <c r="B36" s="15" t="s">
        <v>26</v>
      </c>
      <c r="C36" s="48">
        <v>0</v>
      </c>
      <c r="D36" s="16">
        <v>0</v>
      </c>
      <c r="E36" s="94">
        <v>0</v>
      </c>
      <c r="F36" s="90" t="s">
        <v>108</v>
      </c>
      <c r="G36" s="90" t="s">
        <v>108</v>
      </c>
      <c r="H36" s="90" t="s">
        <v>108</v>
      </c>
      <c r="I36" s="42" t="str">
        <f>H36</f>
        <v>-</v>
      </c>
    </row>
    <row r="37" spans="1:9" ht="15.75">
      <c r="A37" s="17" t="s">
        <v>27</v>
      </c>
      <c r="B37" s="15" t="s">
        <v>28</v>
      </c>
      <c r="C37" s="48">
        <v>0</v>
      </c>
      <c r="D37" s="16">
        <v>0</v>
      </c>
      <c r="E37" s="94">
        <v>0</v>
      </c>
      <c r="F37" s="90" t="s">
        <v>108</v>
      </c>
      <c r="G37" s="90" t="s">
        <v>108</v>
      </c>
      <c r="H37" s="90" t="s">
        <v>108</v>
      </c>
      <c r="I37" s="42" t="str">
        <f>H37</f>
        <v>-</v>
      </c>
    </row>
    <row r="38" spans="1:9" ht="15.75">
      <c r="A38" s="17"/>
      <c r="B38" s="15" t="s">
        <v>29</v>
      </c>
      <c r="C38" s="16">
        <f>SUM(C32:C37)</f>
        <v>1</v>
      </c>
      <c r="D38" s="16">
        <f>SUM(D32:D37)</f>
        <v>1125342</v>
      </c>
      <c r="E38" s="94">
        <f>SUM(E32:E37)</f>
        <v>1125342</v>
      </c>
      <c r="F38" s="18">
        <f>D38/($D$75)</f>
        <v>0.05295962822627304</v>
      </c>
      <c r="G38" s="37">
        <f>D38/($D$79)</f>
        <v>0.05295962822627304</v>
      </c>
      <c r="H38" s="89" t="s">
        <v>107</v>
      </c>
      <c r="I38" s="42" t="str">
        <f>H38</f>
        <v>NIL</v>
      </c>
    </row>
    <row r="39" spans="1:9" ht="15.75">
      <c r="A39" s="14" t="s">
        <v>30</v>
      </c>
      <c r="B39" s="15" t="s">
        <v>31</v>
      </c>
      <c r="C39" s="15"/>
      <c r="D39" s="16"/>
      <c r="E39" s="95"/>
      <c r="F39" s="15"/>
      <c r="G39" s="37"/>
      <c r="H39" s="36"/>
      <c r="I39" s="4"/>
    </row>
    <row r="40" spans="1:9" ht="36" customHeight="1">
      <c r="A40" s="17" t="s">
        <v>19</v>
      </c>
      <c r="B40" s="19" t="s">
        <v>32</v>
      </c>
      <c r="C40" s="48">
        <v>0</v>
      </c>
      <c r="D40" s="16">
        <v>0</v>
      </c>
      <c r="E40" s="94">
        <v>0</v>
      </c>
      <c r="F40" s="15"/>
      <c r="G40" s="37"/>
      <c r="H40" s="36"/>
      <c r="I40" s="4"/>
    </row>
    <row r="41" spans="1:9" ht="15.75">
      <c r="A41" s="17" t="s">
        <v>21</v>
      </c>
      <c r="B41" s="15" t="s">
        <v>6</v>
      </c>
      <c r="C41" s="48">
        <v>0</v>
      </c>
      <c r="D41" s="16">
        <v>0</v>
      </c>
      <c r="E41" s="94">
        <v>0</v>
      </c>
      <c r="F41" s="15"/>
      <c r="G41" s="37"/>
      <c r="H41" s="36"/>
      <c r="I41" s="4"/>
    </row>
    <row r="42" spans="1:9" ht="15.75">
      <c r="A42" s="17" t="s">
        <v>23</v>
      </c>
      <c r="B42" s="15" t="s">
        <v>33</v>
      </c>
      <c r="C42" s="48">
        <v>0</v>
      </c>
      <c r="D42" s="16">
        <v>0</v>
      </c>
      <c r="E42" s="94">
        <v>0</v>
      </c>
      <c r="F42" s="15"/>
      <c r="G42" s="37"/>
      <c r="H42" s="36"/>
      <c r="I42" s="4"/>
    </row>
    <row r="43" spans="1:9" ht="15.75">
      <c r="A43" s="17" t="s">
        <v>25</v>
      </c>
      <c r="B43" s="15" t="s">
        <v>28</v>
      </c>
      <c r="C43" s="48">
        <v>0</v>
      </c>
      <c r="D43" s="16">
        <v>0</v>
      </c>
      <c r="E43" s="94">
        <v>0</v>
      </c>
      <c r="F43" s="15"/>
      <c r="G43" s="37"/>
      <c r="H43" s="36"/>
      <c r="I43" s="4"/>
    </row>
    <row r="44" spans="1:9" ht="15.75">
      <c r="A44" s="17"/>
      <c r="B44" s="15" t="s">
        <v>34</v>
      </c>
      <c r="C44" s="16">
        <f>SUM(C40:C43)</f>
        <v>0</v>
      </c>
      <c r="D44" s="16">
        <f>SUM(D40:D43)</f>
        <v>0</v>
      </c>
      <c r="E44" s="95"/>
      <c r="F44" s="18"/>
      <c r="G44" s="37"/>
      <c r="H44" s="16">
        <f>SUM(H40:H43)</f>
        <v>0</v>
      </c>
      <c r="I44" s="4"/>
    </row>
    <row r="45" spans="1:9" ht="31.5">
      <c r="A45" s="17"/>
      <c r="B45" s="19" t="s">
        <v>35</v>
      </c>
      <c r="C45" s="20">
        <f>C44+C38</f>
        <v>1</v>
      </c>
      <c r="D45" s="20">
        <f>D44+D38</f>
        <v>1125342</v>
      </c>
      <c r="E45" s="93">
        <f>E44+E38</f>
        <v>1125342</v>
      </c>
      <c r="F45" s="18">
        <f>D45/($D$75)</f>
        <v>0.05295962822627304</v>
      </c>
      <c r="G45" s="37">
        <f>D45/($D$79)</f>
        <v>0.05295962822627304</v>
      </c>
      <c r="H45" s="89"/>
      <c r="I45" s="42">
        <f>H45</f>
        <v>0</v>
      </c>
    </row>
    <row r="46" spans="1:9" ht="15.75">
      <c r="A46" s="17" t="s">
        <v>36</v>
      </c>
      <c r="B46" s="15" t="s">
        <v>37</v>
      </c>
      <c r="C46" s="15"/>
      <c r="D46" s="16"/>
      <c r="E46" s="95"/>
      <c r="F46" s="15"/>
      <c r="G46" s="37"/>
      <c r="H46" s="41"/>
      <c r="I46" s="42"/>
    </row>
    <row r="47" spans="1:9" ht="15.75">
      <c r="A47" s="14" t="s">
        <v>17</v>
      </c>
      <c r="B47" s="15" t="s">
        <v>33</v>
      </c>
      <c r="C47" s="15"/>
      <c r="D47" s="16"/>
      <c r="E47" s="95"/>
      <c r="F47" s="15"/>
      <c r="G47" s="37"/>
      <c r="H47" s="41"/>
      <c r="I47" s="42"/>
    </row>
    <row r="48" spans="1:9" ht="15.75">
      <c r="A48" s="17" t="s">
        <v>19</v>
      </c>
      <c r="B48" s="15" t="s">
        <v>3</v>
      </c>
      <c r="C48" s="15"/>
      <c r="D48" s="16"/>
      <c r="E48" s="95"/>
      <c r="F48" s="15"/>
      <c r="G48" s="37"/>
      <c r="H48" s="36"/>
      <c r="I48" s="4"/>
    </row>
    <row r="49" spans="1:9" ht="15.75">
      <c r="A49" s="17"/>
      <c r="B49" s="15" t="s">
        <v>38</v>
      </c>
      <c r="C49" s="15">
        <v>1</v>
      </c>
      <c r="D49" s="16">
        <f>6750-3200</f>
        <v>3550</v>
      </c>
      <c r="E49" s="95">
        <f>6750-3200</f>
        <v>3550</v>
      </c>
      <c r="F49" s="18">
        <f>D49/($D$75)</f>
        <v>0.00016706626092625112</v>
      </c>
      <c r="G49" s="37">
        <f>D49/($D$79)</f>
        <v>0.00016706626092625112</v>
      </c>
      <c r="H49" s="37"/>
      <c r="I49" s="4"/>
    </row>
    <row r="50" spans="1:9" ht="15.75">
      <c r="A50" s="17" t="s">
        <v>21</v>
      </c>
      <c r="B50" s="15" t="s">
        <v>26</v>
      </c>
      <c r="C50" s="15"/>
      <c r="D50" s="16"/>
      <c r="E50" s="95"/>
      <c r="F50" s="15"/>
      <c r="G50" s="37"/>
      <c r="H50" s="36"/>
      <c r="I50" s="4"/>
    </row>
    <row r="51" spans="1:9" ht="15.75">
      <c r="A51" s="17"/>
      <c r="B51" s="15" t="s">
        <v>39</v>
      </c>
      <c r="C51" s="15">
        <v>1</v>
      </c>
      <c r="D51" s="16">
        <v>86141</v>
      </c>
      <c r="E51" s="95"/>
      <c r="F51" s="18">
        <f>D51/($D$75)</f>
        <v>0.004053874586605126</v>
      </c>
      <c r="G51" s="37">
        <f>D51/($D$79)</f>
        <v>0.004053874586605126</v>
      </c>
      <c r="H51" s="37"/>
      <c r="I51" s="4"/>
    </row>
    <row r="52" spans="1:9" ht="15.75">
      <c r="A52" s="17"/>
      <c r="B52" s="15" t="s">
        <v>40</v>
      </c>
      <c r="C52" s="15">
        <v>1</v>
      </c>
      <c r="D52" s="16">
        <f>86541-700</f>
        <v>85841</v>
      </c>
      <c r="E52" s="96">
        <f>86541-700</f>
        <v>85841</v>
      </c>
      <c r="F52" s="18">
        <f>D52/($D$75)</f>
        <v>0.004039756311033893</v>
      </c>
      <c r="G52" s="37">
        <f>D52/($D$79)</f>
        <v>0.004039756311033893</v>
      </c>
      <c r="H52" s="37"/>
      <c r="I52" s="4"/>
    </row>
    <row r="53" spans="1:9" ht="15.75">
      <c r="A53" s="17"/>
      <c r="B53" s="15" t="s">
        <v>109</v>
      </c>
      <c r="C53" s="15">
        <v>1</v>
      </c>
      <c r="D53" s="16">
        <f>3080000-400-600</f>
        <v>3079000</v>
      </c>
      <c r="E53" s="93">
        <f>3079600-600</f>
        <v>3079000</v>
      </c>
      <c r="F53" s="18">
        <f>D53/($D$75)</f>
        <v>0.1449005682794161</v>
      </c>
      <c r="G53" s="37">
        <f>D53/($D$79)</f>
        <v>0.1449005682794161</v>
      </c>
      <c r="H53" s="37"/>
      <c r="I53" s="4"/>
    </row>
    <row r="54" spans="1:9" ht="15.75">
      <c r="A54" s="17"/>
      <c r="B54" s="15" t="s">
        <v>110</v>
      </c>
      <c r="C54" s="15">
        <v>1</v>
      </c>
      <c r="D54" s="16">
        <v>260</v>
      </c>
      <c r="E54" s="95"/>
      <c r="F54" s="18">
        <f>D54/($D$75)</f>
        <v>1.223583882840149E-05</v>
      </c>
      <c r="G54" s="37">
        <f>D54/($D$79)</f>
        <v>1.223583882840149E-05</v>
      </c>
      <c r="H54" s="37"/>
      <c r="I54" s="4"/>
    </row>
    <row r="55" spans="1:9" ht="15.75">
      <c r="A55" s="17" t="s">
        <v>23</v>
      </c>
      <c r="B55" s="19" t="s">
        <v>22</v>
      </c>
      <c r="C55" s="15"/>
      <c r="D55" s="16"/>
      <c r="E55" s="95"/>
      <c r="F55" s="15"/>
      <c r="G55" s="37"/>
      <c r="H55" s="36"/>
      <c r="I55" s="4"/>
    </row>
    <row r="56" spans="1:9" ht="15.75">
      <c r="A56" s="17"/>
      <c r="B56" s="19" t="s">
        <v>41</v>
      </c>
      <c r="C56" s="15">
        <v>1</v>
      </c>
      <c r="D56" s="16">
        <v>175</v>
      </c>
      <c r="E56" s="95"/>
      <c r="F56" s="18">
        <f>D56/($D$75)</f>
        <v>8.235660749885619E-06</v>
      </c>
      <c r="G56" s="37">
        <f>D56/($D$79)</f>
        <v>8.235660749885619E-06</v>
      </c>
      <c r="H56" s="37"/>
      <c r="I56" s="4"/>
    </row>
    <row r="57" spans="1:9" ht="15.75">
      <c r="A57" s="17"/>
      <c r="B57" s="19" t="s">
        <v>42</v>
      </c>
      <c r="C57" s="15">
        <v>1</v>
      </c>
      <c r="D57" s="16">
        <v>21742</v>
      </c>
      <c r="E57" s="95"/>
      <c r="F57" s="18">
        <f>D57/($D$75)</f>
        <v>0.0010231984915657893</v>
      </c>
      <c r="G57" s="37">
        <f>D57/($D$79)</f>
        <v>0.0010231984915657893</v>
      </c>
      <c r="H57" s="37"/>
      <c r="I57" s="4"/>
    </row>
    <row r="58" spans="1:9" ht="15.75">
      <c r="A58" s="17"/>
      <c r="B58" s="19" t="s">
        <v>43</v>
      </c>
      <c r="C58" s="15">
        <v>1</v>
      </c>
      <c r="D58" s="16">
        <v>2500</v>
      </c>
      <c r="E58" s="95"/>
      <c r="F58" s="18">
        <f>D58/($D$75)</f>
        <v>0.0001176522964269374</v>
      </c>
      <c r="G58" s="37">
        <f>D58/($D$79)</f>
        <v>0.0001176522964269374</v>
      </c>
      <c r="H58" s="37"/>
      <c r="I58" s="4"/>
    </row>
    <row r="59" spans="1:9" ht="15.75">
      <c r="A59" s="17" t="s">
        <v>25</v>
      </c>
      <c r="B59" s="15" t="s">
        <v>44</v>
      </c>
      <c r="C59" s="48">
        <v>0</v>
      </c>
      <c r="D59" s="16">
        <v>0</v>
      </c>
      <c r="E59" s="94">
        <v>0</v>
      </c>
      <c r="F59" s="15"/>
      <c r="G59" s="37"/>
      <c r="H59" s="36"/>
      <c r="I59" s="4"/>
    </row>
    <row r="60" spans="1:9" ht="15.75">
      <c r="A60" s="17" t="s">
        <v>27</v>
      </c>
      <c r="B60" s="15" t="s">
        <v>4</v>
      </c>
      <c r="C60" s="15"/>
      <c r="D60" s="16"/>
      <c r="E60" s="95"/>
      <c r="F60" s="15"/>
      <c r="G60" s="37"/>
      <c r="H60" s="36"/>
      <c r="I60" s="4"/>
    </row>
    <row r="61" spans="1:9" ht="15.75">
      <c r="A61" s="17"/>
      <c r="B61" s="15" t="s">
        <v>45</v>
      </c>
      <c r="C61" s="15">
        <v>1</v>
      </c>
      <c r="D61" s="16">
        <v>9730</v>
      </c>
      <c r="E61" s="93">
        <f>D61</f>
        <v>9730</v>
      </c>
      <c r="F61" s="18">
        <f>D61/($D$75)</f>
        <v>0.0004579027376936404</v>
      </c>
      <c r="G61" s="37">
        <f>D61/($D$79)</f>
        <v>0.0004579027376936404</v>
      </c>
      <c r="H61" s="37"/>
      <c r="I61" s="4"/>
    </row>
    <row r="62" spans="1:9" ht="15.75">
      <c r="A62" s="17"/>
      <c r="B62" s="15" t="s">
        <v>46</v>
      </c>
      <c r="C62" s="15">
        <v>1</v>
      </c>
      <c r="D62" s="16">
        <v>5</v>
      </c>
      <c r="E62" s="95"/>
      <c r="F62" s="18">
        <f>D62/($D$75)</f>
        <v>2.353045928538748E-07</v>
      </c>
      <c r="G62" s="37">
        <f>D62/($D$79)</f>
        <v>2.353045928538748E-07</v>
      </c>
      <c r="H62" s="37"/>
      <c r="I62" s="4"/>
    </row>
    <row r="63" spans="1:9" ht="15.75">
      <c r="A63" s="17" t="s">
        <v>47</v>
      </c>
      <c r="B63" s="19" t="s">
        <v>48</v>
      </c>
      <c r="C63" s="48">
        <v>0</v>
      </c>
      <c r="D63" s="16">
        <v>0</v>
      </c>
      <c r="E63" s="94">
        <v>0</v>
      </c>
      <c r="F63" s="15"/>
      <c r="G63" s="37"/>
      <c r="H63" s="36"/>
      <c r="I63" s="4"/>
    </row>
    <row r="64" spans="1:9" ht="19.5" customHeight="1">
      <c r="A64" s="17" t="s">
        <v>49</v>
      </c>
      <c r="B64" s="19" t="s">
        <v>50</v>
      </c>
      <c r="C64" s="48">
        <v>0</v>
      </c>
      <c r="D64" s="16">
        <v>0</v>
      </c>
      <c r="E64" s="94">
        <v>0</v>
      </c>
      <c r="F64" s="15"/>
      <c r="G64" s="37"/>
      <c r="H64" s="36"/>
      <c r="I64" s="4"/>
    </row>
    <row r="65" spans="1:9" ht="15.75">
      <c r="A65" s="17" t="s">
        <v>51</v>
      </c>
      <c r="B65" s="15" t="s">
        <v>28</v>
      </c>
      <c r="C65" s="48">
        <v>0</v>
      </c>
      <c r="D65" s="16">
        <v>0</v>
      </c>
      <c r="E65" s="94">
        <v>0</v>
      </c>
      <c r="F65" s="15"/>
      <c r="G65" s="37"/>
      <c r="H65" s="36"/>
      <c r="I65" s="4"/>
    </row>
    <row r="66" spans="1:9" ht="15.75">
      <c r="A66" s="17"/>
      <c r="B66" s="15" t="s">
        <v>52</v>
      </c>
      <c r="C66" s="16">
        <f>SUM(C48:C65)</f>
        <v>10</v>
      </c>
      <c r="D66" s="16">
        <f>SUM(D48:D65)</f>
        <v>3288944</v>
      </c>
      <c r="E66" s="94">
        <f>SUM(E48:E65)</f>
        <v>3178121</v>
      </c>
      <c r="F66" s="18">
        <f>D66/($D$75)</f>
        <v>0.15478072576783888</v>
      </c>
      <c r="G66" s="37">
        <f>D66/($D$79)</f>
        <v>0.15478072576783888</v>
      </c>
      <c r="H66" s="41"/>
      <c r="I66" s="42"/>
    </row>
    <row r="67" spans="1:9" ht="15.75">
      <c r="A67" s="14" t="s">
        <v>30</v>
      </c>
      <c r="B67" s="15" t="s">
        <v>53</v>
      </c>
      <c r="C67" s="15"/>
      <c r="D67" s="16"/>
      <c r="E67" s="95"/>
      <c r="F67" s="15"/>
      <c r="G67" s="37"/>
      <c r="H67" s="36"/>
      <c r="I67" s="4"/>
    </row>
    <row r="68" spans="1:9" ht="15.75">
      <c r="A68" s="17" t="s">
        <v>19</v>
      </c>
      <c r="B68" s="15" t="s">
        <v>6</v>
      </c>
      <c r="C68" s="15">
        <f>17+1+1+1+10-2-1</f>
        <v>27</v>
      </c>
      <c r="D68" s="16">
        <f>(81868-31434)+5420000+(8500000+2560000-860000)+(31434+860000)+236828+5800-5600</f>
        <v>16798896</v>
      </c>
      <c r="E68" s="96">
        <v>8670822</v>
      </c>
      <c r="F68" s="18">
        <f>D68/($D$75)</f>
        <v>0.7905714767349172</v>
      </c>
      <c r="G68" s="37">
        <f>D68/($D$79)</f>
        <v>0.7905714767349172</v>
      </c>
      <c r="H68" s="164">
        <v>5525000</v>
      </c>
      <c r="I68" s="4">
        <f>H68/($D$75)</f>
        <v>0.2600115751035317</v>
      </c>
    </row>
    <row r="69" spans="1:9" ht="15.75">
      <c r="A69" s="17" t="s">
        <v>21</v>
      </c>
      <c r="B69" s="15" t="s">
        <v>54</v>
      </c>
      <c r="C69" s="15"/>
      <c r="D69" s="16"/>
      <c r="E69" s="95"/>
      <c r="F69" s="15"/>
      <c r="G69" s="37"/>
      <c r="H69" s="36"/>
      <c r="I69" s="4"/>
    </row>
    <row r="70" spans="1:9" ht="51" customHeight="1">
      <c r="A70" s="17"/>
      <c r="B70" s="19" t="s">
        <v>95</v>
      </c>
      <c r="C70" s="15">
        <f>700+34+16-1+7</f>
        <v>756</v>
      </c>
      <c r="D70" s="16">
        <f>31172+400+4300-700+700</f>
        <v>35872</v>
      </c>
      <c r="E70" s="96">
        <v>13090</v>
      </c>
      <c r="F70" s="18">
        <f>D70/($D$75)</f>
        <v>0.0016881692709708395</v>
      </c>
      <c r="G70" s="37">
        <f>D70/($D$79)</f>
        <v>0.0016881692709708395</v>
      </c>
      <c r="H70" s="37"/>
      <c r="I70" s="4"/>
    </row>
    <row r="71" spans="1:9" ht="50.25" customHeight="1">
      <c r="A71" s="17"/>
      <c r="B71" s="19" t="s">
        <v>55</v>
      </c>
      <c r="C71" s="15"/>
      <c r="D71" s="16"/>
      <c r="E71" s="95"/>
      <c r="F71" s="18">
        <f>D71/($D$75)</f>
        <v>0</v>
      </c>
      <c r="G71" s="37">
        <f>D71/($D$79)</f>
        <v>0</v>
      </c>
      <c r="H71" s="37"/>
      <c r="I71" s="4"/>
    </row>
    <row r="72" spans="1:9" ht="15.75">
      <c r="A72" s="17" t="s">
        <v>23</v>
      </c>
      <c r="B72" s="15" t="s">
        <v>28</v>
      </c>
      <c r="C72" s="48">
        <v>0</v>
      </c>
      <c r="D72" s="16">
        <v>0</v>
      </c>
      <c r="E72" s="94">
        <v>0</v>
      </c>
      <c r="F72" s="15"/>
      <c r="G72" s="37"/>
      <c r="H72" s="16">
        <v>0</v>
      </c>
      <c r="I72" s="4"/>
    </row>
    <row r="73" spans="1:9" ht="15.75">
      <c r="A73" s="17"/>
      <c r="B73" s="15" t="s">
        <v>56</v>
      </c>
      <c r="C73" s="16">
        <f>SUM(C68:C72)</f>
        <v>783</v>
      </c>
      <c r="D73" s="16">
        <f>SUM(D68:D72)</f>
        <v>16834768</v>
      </c>
      <c r="E73" s="94">
        <f>SUM(E68:E72)</f>
        <v>8683912</v>
      </c>
      <c r="F73" s="18">
        <f>D73/($D$75)</f>
        <v>0.792259646005888</v>
      </c>
      <c r="G73" s="37">
        <f>D73/($D$79)</f>
        <v>0.792259646005888</v>
      </c>
      <c r="H73" s="16">
        <f>SUM(H68:H72)</f>
        <v>5525000</v>
      </c>
      <c r="I73" s="4">
        <f>H73/($D$75)</f>
        <v>0.2600115751035317</v>
      </c>
    </row>
    <row r="74" spans="1:9" ht="31.5">
      <c r="A74" s="17"/>
      <c r="B74" s="19" t="s">
        <v>57</v>
      </c>
      <c r="C74" s="16">
        <f>C73+C66</f>
        <v>793</v>
      </c>
      <c r="D74" s="16">
        <f>D73+D66</f>
        <v>20123712</v>
      </c>
      <c r="E74" s="16">
        <f>E73+E66</f>
        <v>11862033</v>
      </c>
      <c r="F74" s="18">
        <f>D74/($D$75)</f>
        <v>0.9470403717737269</v>
      </c>
      <c r="G74" s="37">
        <f>D74/($D$79)</f>
        <v>0.9470403717737269</v>
      </c>
      <c r="H74" s="16">
        <f>H73+H66</f>
        <v>5525000</v>
      </c>
      <c r="I74" s="4">
        <f>H74/($D$75)</f>
        <v>0.2600115751035317</v>
      </c>
    </row>
    <row r="75" spans="1:9" ht="15.75">
      <c r="A75" s="17"/>
      <c r="B75" s="15" t="s">
        <v>58</v>
      </c>
      <c r="C75" s="16">
        <f>C74+C45</f>
        <v>794</v>
      </c>
      <c r="D75" s="16">
        <f>D74+D45</f>
        <v>21249054</v>
      </c>
      <c r="E75" s="16">
        <f>E74+E45</f>
        <v>12987375</v>
      </c>
      <c r="F75" s="18">
        <f>D75/($D$75)</f>
        <v>1</v>
      </c>
      <c r="G75" s="37">
        <f>D79/($D$79)</f>
        <v>1</v>
      </c>
      <c r="H75" s="16">
        <f>H74+H45</f>
        <v>5525000</v>
      </c>
      <c r="I75" s="4">
        <f>H75/($D$75)</f>
        <v>0.2600115751035317</v>
      </c>
    </row>
    <row r="76" spans="1:9" ht="47.25">
      <c r="A76" s="17" t="s">
        <v>59</v>
      </c>
      <c r="B76" s="19" t="s">
        <v>60</v>
      </c>
      <c r="C76" s="48">
        <v>0</v>
      </c>
      <c r="D76" s="16">
        <v>0</v>
      </c>
      <c r="E76" s="16">
        <v>0</v>
      </c>
      <c r="F76" s="15"/>
      <c r="G76" s="37"/>
      <c r="H76" s="16"/>
      <c r="I76" s="4"/>
    </row>
    <row r="77" spans="1:9" ht="15.75">
      <c r="A77" s="114">
        <v>1</v>
      </c>
      <c r="B77" s="115" t="s">
        <v>138</v>
      </c>
      <c r="C77" s="118" t="s">
        <v>75</v>
      </c>
      <c r="D77" s="118" t="s">
        <v>75</v>
      </c>
      <c r="E77" s="118" t="s">
        <v>75</v>
      </c>
      <c r="F77" s="118" t="s">
        <v>75</v>
      </c>
      <c r="G77" s="118" t="s">
        <v>75</v>
      </c>
      <c r="H77" s="116"/>
      <c r="I77" s="117"/>
    </row>
    <row r="78" spans="1:9" ht="15.75">
      <c r="A78" s="114">
        <v>2</v>
      </c>
      <c r="B78" s="115" t="s">
        <v>139</v>
      </c>
      <c r="C78" s="118" t="s">
        <v>140</v>
      </c>
      <c r="D78" s="118" t="s">
        <v>140</v>
      </c>
      <c r="E78" s="118" t="s">
        <v>140</v>
      </c>
      <c r="F78" s="118" t="s">
        <v>140</v>
      </c>
      <c r="G78" s="118" t="s">
        <v>140</v>
      </c>
      <c r="H78" s="116"/>
      <c r="I78" s="117"/>
    </row>
    <row r="79" spans="1:9" ht="16.5" thickBot="1">
      <c r="A79" s="49"/>
      <c r="B79" s="21" t="s">
        <v>61</v>
      </c>
      <c r="C79" s="22">
        <f>C75+C76</f>
        <v>794</v>
      </c>
      <c r="D79" s="22">
        <f>D75+D76</f>
        <v>21249054</v>
      </c>
      <c r="E79" s="22">
        <f>E75+E76</f>
        <v>12987375</v>
      </c>
      <c r="F79" s="39">
        <f>D79/($D$75)</f>
        <v>1</v>
      </c>
      <c r="G79" s="40">
        <f>D79/($D$79)</f>
        <v>1</v>
      </c>
      <c r="H79" s="22">
        <f>H75+H76</f>
        <v>5525000</v>
      </c>
      <c r="I79" s="88">
        <f>H79/($D$75)</f>
        <v>0.2600115751035317</v>
      </c>
    </row>
    <row r="80" spans="1:7" ht="15.75">
      <c r="A80" s="50"/>
      <c r="B80" s="51"/>
      <c r="C80" s="51"/>
      <c r="D80" s="51"/>
      <c r="E80" s="51"/>
      <c r="F80" s="51"/>
      <c r="G80" s="51"/>
    </row>
    <row r="81" spans="1:7" ht="15.75">
      <c r="A81" s="5" t="s">
        <v>62</v>
      </c>
      <c r="B81" s="6" t="s">
        <v>63</v>
      </c>
      <c r="C81" s="52"/>
      <c r="D81" s="52"/>
      <c r="E81" s="52"/>
      <c r="F81" s="52"/>
      <c r="G81" s="52"/>
    </row>
    <row r="82" spans="2:7" ht="16.5" thickBot="1">
      <c r="B82" s="53"/>
      <c r="C82" s="52"/>
      <c r="D82" s="52"/>
      <c r="E82" s="52"/>
      <c r="F82" s="52"/>
      <c r="G82" s="52"/>
    </row>
    <row r="83" spans="1:7" ht="21" customHeight="1" thickBot="1">
      <c r="A83" s="23" t="s">
        <v>64</v>
      </c>
      <c r="B83" s="24" t="s">
        <v>65</v>
      </c>
      <c r="C83" s="167" t="s">
        <v>96</v>
      </c>
      <c r="D83" s="168"/>
      <c r="E83" s="170" t="s">
        <v>99</v>
      </c>
      <c r="F83" s="170"/>
      <c r="G83" s="171"/>
    </row>
    <row r="84" spans="1:7" ht="45.75" customHeight="1" thickBot="1">
      <c r="A84" s="43"/>
      <c r="B84" s="44"/>
      <c r="C84" s="45" t="s">
        <v>97</v>
      </c>
      <c r="D84" s="7" t="s">
        <v>98</v>
      </c>
      <c r="E84" s="7" t="s">
        <v>97</v>
      </c>
      <c r="F84" s="7" t="s">
        <v>101</v>
      </c>
      <c r="G84" s="46" t="s">
        <v>102</v>
      </c>
    </row>
    <row r="85" spans="1:7" ht="21.75" customHeight="1" thickBot="1">
      <c r="A85" s="23" t="s">
        <v>0</v>
      </c>
      <c r="B85" s="24" t="s">
        <v>2</v>
      </c>
      <c r="C85" s="25" t="s">
        <v>5</v>
      </c>
      <c r="D85" s="26" t="s">
        <v>86</v>
      </c>
      <c r="E85" s="26" t="s">
        <v>88</v>
      </c>
      <c r="F85" s="26" t="s">
        <v>100</v>
      </c>
      <c r="G85" s="47" t="s">
        <v>90</v>
      </c>
    </row>
    <row r="86" spans="1:7" ht="15.75">
      <c r="A86" s="54">
        <v>1</v>
      </c>
      <c r="B86" s="55" t="s">
        <v>1</v>
      </c>
      <c r="C86" s="56">
        <f>D35</f>
        <v>1125342</v>
      </c>
      <c r="D86" s="57">
        <f>F35</f>
        <v>0.05295962822627304</v>
      </c>
      <c r="E86" s="58"/>
      <c r="F86" s="58"/>
      <c r="G86" s="59"/>
    </row>
    <row r="87" spans="1:7" ht="15.75">
      <c r="A87" s="60">
        <v>2</v>
      </c>
      <c r="B87" s="61"/>
      <c r="C87" s="20"/>
      <c r="D87" s="18"/>
      <c r="E87" s="15"/>
      <c r="F87" s="15"/>
      <c r="G87" s="62"/>
    </row>
    <row r="88" spans="1:7" ht="16.5" thickBot="1">
      <c r="A88" s="63" t="s">
        <v>68</v>
      </c>
      <c r="B88" s="64"/>
      <c r="C88" s="65">
        <f>SUM(C86:C87)</f>
        <v>1125342</v>
      </c>
      <c r="D88" s="66">
        <f>F38</f>
        <v>0.05295962822627304</v>
      </c>
      <c r="E88" s="67"/>
      <c r="F88" s="67"/>
      <c r="G88" s="68"/>
    </row>
    <row r="90" spans="1:7" ht="15.75">
      <c r="A90" s="5" t="s">
        <v>190</v>
      </c>
      <c r="B90" s="6" t="s">
        <v>69</v>
      </c>
      <c r="C90" s="52"/>
      <c r="D90" s="52"/>
      <c r="E90" s="52"/>
      <c r="F90" s="52"/>
      <c r="G90" s="52"/>
    </row>
    <row r="91" spans="2:7" ht="16.5" thickBot="1">
      <c r="B91" s="53"/>
      <c r="C91" s="52"/>
      <c r="D91" s="52"/>
      <c r="E91" s="52"/>
      <c r="F91" s="52"/>
      <c r="G91" s="52"/>
    </row>
    <row r="92" spans="1:7" ht="32.25" thickBot="1">
      <c r="A92" s="23" t="s">
        <v>64</v>
      </c>
      <c r="B92" s="169" t="s">
        <v>65</v>
      </c>
      <c r="C92" s="168"/>
      <c r="D92" s="26" t="s">
        <v>66</v>
      </c>
      <c r="E92" s="170" t="s">
        <v>67</v>
      </c>
      <c r="F92" s="170"/>
      <c r="G92" s="171"/>
    </row>
    <row r="93" spans="1:7" ht="15.75">
      <c r="A93" s="54"/>
      <c r="B93" s="69"/>
      <c r="C93" s="70"/>
      <c r="D93" s="71"/>
      <c r="E93" s="72"/>
      <c r="F93" s="73"/>
      <c r="G93" s="74"/>
    </row>
    <row r="94" spans="1:7" ht="15.75">
      <c r="A94" s="54">
        <v>1</v>
      </c>
      <c r="B94" s="69" t="s">
        <v>111</v>
      </c>
      <c r="C94" s="70"/>
      <c r="D94" s="71">
        <f>228928-3800</f>
        <v>225128</v>
      </c>
      <c r="E94" s="72"/>
      <c r="F94" s="73">
        <f>D94/$D$79</f>
        <v>0.010594730476001426</v>
      </c>
      <c r="G94" s="74"/>
    </row>
    <row r="95" spans="1:7" ht="15.75">
      <c r="A95" s="54">
        <v>2</v>
      </c>
      <c r="B95" s="69" t="s">
        <v>103</v>
      </c>
      <c r="C95" s="70"/>
      <c r="D95" s="71">
        <v>3079000</v>
      </c>
      <c r="E95" s="72"/>
      <c r="F95" s="73">
        <f>D95/$D$79</f>
        <v>0.1449005682794161</v>
      </c>
      <c r="G95" s="74"/>
    </row>
    <row r="96" spans="1:7" ht="15.75">
      <c r="A96" s="54">
        <v>3</v>
      </c>
      <c r="B96" s="69" t="s">
        <v>105</v>
      </c>
      <c r="C96" s="70"/>
      <c r="D96" s="71">
        <f>8500000+2560000-860000</f>
        <v>10200000</v>
      </c>
      <c r="E96" s="72"/>
      <c r="F96" s="73">
        <f>D96/$D$79</f>
        <v>0.4800213694219046</v>
      </c>
      <c r="G96" s="74"/>
    </row>
    <row r="97" spans="1:7" ht="15.75">
      <c r="A97" s="54">
        <v>4</v>
      </c>
      <c r="B97" s="69" t="s">
        <v>104</v>
      </c>
      <c r="C97" s="70"/>
      <c r="D97" s="71">
        <v>5420000</v>
      </c>
      <c r="E97" s="72"/>
      <c r="F97" s="73">
        <f>D97/$D$79</f>
        <v>0.2550701786536003</v>
      </c>
      <c r="G97" s="74"/>
    </row>
    <row r="98" spans="1:7" ht="15.75">
      <c r="A98" s="54">
        <v>5</v>
      </c>
      <c r="B98" s="69" t="s">
        <v>106</v>
      </c>
      <c r="C98" s="70"/>
      <c r="D98" s="71">
        <f>31434+860000</f>
        <v>891434</v>
      </c>
      <c r="E98" s="72"/>
      <c r="F98" s="73">
        <f>D98/$D$79</f>
        <v>0.04195170288522021</v>
      </c>
      <c r="G98" s="74"/>
    </row>
    <row r="99" spans="1:7" ht="15.75">
      <c r="A99" s="60"/>
      <c r="B99" s="61"/>
      <c r="C99" s="36"/>
      <c r="D99" s="15"/>
      <c r="E99" s="75"/>
      <c r="F99" s="75"/>
      <c r="G99" s="3"/>
    </row>
    <row r="100" spans="1:7" ht="16.5" thickBot="1">
      <c r="A100" s="185" t="s">
        <v>68</v>
      </c>
      <c r="B100" s="186"/>
      <c r="C100" s="187"/>
      <c r="D100" s="65">
        <f>SUM(D93:D98)</f>
        <v>19815562</v>
      </c>
      <c r="E100" s="76"/>
      <c r="F100" s="77">
        <f>D100/$D$79</f>
        <v>0.9325385497161427</v>
      </c>
      <c r="G100" s="78"/>
    </row>
    <row r="101" ht="15.75">
      <c r="D101" s="79"/>
    </row>
    <row r="102" spans="1:7" ht="15.75">
      <c r="A102" s="5" t="s">
        <v>191</v>
      </c>
      <c r="B102" s="6" t="s">
        <v>192</v>
      </c>
      <c r="C102" s="52"/>
      <c r="D102" s="52"/>
      <c r="E102" s="52"/>
      <c r="F102" s="52"/>
      <c r="G102" s="52"/>
    </row>
    <row r="103" spans="2:7" ht="16.5" thickBot="1">
      <c r="B103" s="53"/>
      <c r="C103" s="52"/>
      <c r="D103" s="52"/>
      <c r="E103" s="52"/>
      <c r="F103" s="52"/>
      <c r="G103" s="52"/>
    </row>
    <row r="104" spans="1:7" ht="32.25" thickBot="1">
      <c r="A104" s="23" t="s">
        <v>64</v>
      </c>
      <c r="B104" s="169" t="s">
        <v>65</v>
      </c>
      <c r="C104" s="168"/>
      <c r="D104" s="26" t="s">
        <v>66</v>
      </c>
      <c r="E104" s="170" t="s">
        <v>67</v>
      </c>
      <c r="F104" s="170"/>
      <c r="G104" s="171"/>
    </row>
    <row r="105" spans="1:7" ht="15.75">
      <c r="A105" s="54"/>
      <c r="B105" s="69"/>
      <c r="C105" s="70"/>
      <c r="D105" s="71"/>
      <c r="E105" s="72"/>
      <c r="F105" s="73"/>
      <c r="G105" s="74"/>
    </row>
    <row r="106" spans="1:7" ht="15.75">
      <c r="A106" s="54">
        <v>2</v>
      </c>
      <c r="B106" s="69" t="s">
        <v>103</v>
      </c>
      <c r="C106" s="70"/>
      <c r="D106" s="71">
        <v>3079000</v>
      </c>
      <c r="E106" s="72"/>
      <c r="F106" s="73">
        <f>D106/$D$79</f>
        <v>0.1449005682794161</v>
      </c>
      <c r="G106" s="74"/>
    </row>
    <row r="107" spans="1:7" ht="15.75">
      <c r="A107" s="54">
        <v>3</v>
      </c>
      <c r="B107" s="69" t="s">
        <v>105</v>
      </c>
      <c r="C107" s="70"/>
      <c r="D107" s="71">
        <f>8500000+2560000-860000</f>
        <v>10200000</v>
      </c>
      <c r="E107" s="72"/>
      <c r="F107" s="73">
        <f>D107/$D$79</f>
        <v>0.4800213694219046</v>
      </c>
      <c r="G107" s="74"/>
    </row>
    <row r="108" spans="1:7" ht="15.75">
      <c r="A108" s="54">
        <v>4</v>
      </c>
      <c r="B108" s="69" t="s">
        <v>104</v>
      </c>
      <c r="C108" s="70"/>
      <c r="D108" s="71">
        <v>5420000</v>
      </c>
      <c r="E108" s="72"/>
      <c r="F108" s="73">
        <f>D108/$D$79</f>
        <v>0.2550701786536003</v>
      </c>
      <c r="G108" s="74"/>
    </row>
    <row r="109" spans="1:7" ht="15.75">
      <c r="A109" s="60"/>
      <c r="B109" s="61"/>
      <c r="C109" s="36"/>
      <c r="D109" s="15"/>
      <c r="E109" s="75"/>
      <c r="F109" s="75"/>
      <c r="G109" s="3"/>
    </row>
    <row r="110" spans="1:7" ht="16.5" thickBot="1">
      <c r="A110" s="185" t="s">
        <v>68</v>
      </c>
      <c r="B110" s="186"/>
      <c r="C110" s="187"/>
      <c r="D110" s="65">
        <f>SUM(D105:D108)</f>
        <v>18699000</v>
      </c>
      <c r="E110" s="76"/>
      <c r="F110" s="77">
        <f>D110/$D$79</f>
        <v>0.879992116354921</v>
      </c>
      <c r="G110" s="78"/>
    </row>
    <row r="111" ht="15.75">
      <c r="D111" s="79"/>
    </row>
    <row r="112" spans="1:4" ht="15.75">
      <c r="A112" s="5" t="s">
        <v>70</v>
      </c>
      <c r="B112" s="6" t="s">
        <v>71</v>
      </c>
      <c r="D112" s="79"/>
    </row>
    <row r="113" ht="16.5" thickBot="1">
      <c r="D113" s="79"/>
    </row>
    <row r="114" spans="1:7" ht="48" thickBot="1">
      <c r="A114" s="23" t="s">
        <v>64</v>
      </c>
      <c r="B114" s="169" t="s">
        <v>65</v>
      </c>
      <c r="C114" s="168"/>
      <c r="D114" s="26" t="s">
        <v>72</v>
      </c>
      <c r="E114" s="170" t="s">
        <v>73</v>
      </c>
      <c r="F114" s="170"/>
      <c r="G114" s="171"/>
    </row>
    <row r="115" spans="1:7" ht="15.75">
      <c r="A115" s="80">
        <v>1</v>
      </c>
      <c r="B115" s="81"/>
      <c r="C115" s="35"/>
      <c r="D115" s="82" t="s">
        <v>75</v>
      </c>
      <c r="E115" s="83"/>
      <c r="F115" s="86" t="s">
        <v>76</v>
      </c>
      <c r="G115" s="13"/>
    </row>
    <row r="116" spans="1:7" ht="15.75">
      <c r="A116" s="60">
        <v>2</v>
      </c>
      <c r="B116" s="61"/>
      <c r="C116" s="36"/>
      <c r="D116" s="20"/>
      <c r="E116" s="75"/>
      <c r="F116" s="91"/>
      <c r="G116" s="3"/>
    </row>
    <row r="117" spans="1:7" ht="16.5" thickBot="1">
      <c r="A117" s="185" t="s">
        <v>68</v>
      </c>
      <c r="B117" s="186"/>
      <c r="C117" s="187"/>
      <c r="D117" s="65"/>
      <c r="E117" s="76"/>
      <c r="F117" s="92"/>
      <c r="G117" s="78"/>
    </row>
    <row r="119" spans="1:2" ht="15.75">
      <c r="A119" s="5" t="s">
        <v>77</v>
      </c>
      <c r="B119" s="6" t="s">
        <v>78</v>
      </c>
    </row>
    <row r="120" ht="16.5" thickBot="1"/>
    <row r="121" spans="1:7" ht="81" customHeight="1" thickBot="1">
      <c r="A121" s="23" t="s">
        <v>64</v>
      </c>
      <c r="B121" s="27" t="s">
        <v>79</v>
      </c>
      <c r="C121" s="26" t="s">
        <v>80</v>
      </c>
      <c r="D121" s="26" t="s">
        <v>81</v>
      </c>
      <c r="E121" s="181" t="s">
        <v>82</v>
      </c>
      <c r="F121" s="170"/>
      <c r="G121" s="171"/>
    </row>
    <row r="122" spans="1:7" ht="15.75">
      <c r="A122" s="80">
        <v>1</v>
      </c>
      <c r="B122" s="84" t="s">
        <v>74</v>
      </c>
      <c r="C122" s="85" t="s">
        <v>75</v>
      </c>
      <c r="D122" s="85" t="s">
        <v>75</v>
      </c>
      <c r="E122" s="52"/>
      <c r="F122" s="86" t="s">
        <v>76</v>
      </c>
      <c r="G122" s="87"/>
    </row>
    <row r="123" spans="1:7" ht="15.75">
      <c r="A123" s="60">
        <v>2</v>
      </c>
      <c r="B123" s="15"/>
      <c r="C123" s="15"/>
      <c r="D123" s="15"/>
      <c r="E123" s="75"/>
      <c r="F123" s="75"/>
      <c r="G123" s="3"/>
    </row>
    <row r="124" spans="1:7" ht="15.75">
      <c r="A124" s="60">
        <v>3</v>
      </c>
      <c r="B124" s="15"/>
      <c r="C124" s="15"/>
      <c r="D124" s="15"/>
      <c r="E124" s="75"/>
      <c r="F124" s="75"/>
      <c r="G124" s="3"/>
    </row>
    <row r="125" spans="1:7" ht="16.5" thickBot="1">
      <c r="A125" s="195" t="s">
        <v>68</v>
      </c>
      <c r="B125" s="196"/>
      <c r="C125" s="67"/>
      <c r="D125" s="67"/>
      <c r="E125" s="76"/>
      <c r="F125" s="76"/>
      <c r="G125" s="78"/>
    </row>
    <row r="127" spans="1:2" ht="15.75">
      <c r="A127" s="5" t="s">
        <v>83</v>
      </c>
      <c r="B127" s="6" t="s">
        <v>141</v>
      </c>
    </row>
    <row r="128" ht="16.5" thickBot="1">
      <c r="B128" s="6" t="s">
        <v>142</v>
      </c>
    </row>
    <row r="129" spans="1:7" ht="79.5" customHeight="1" thickBot="1">
      <c r="A129" s="23" t="s">
        <v>64</v>
      </c>
      <c r="B129" s="26" t="s">
        <v>84</v>
      </c>
      <c r="C129" s="28" t="s">
        <v>79</v>
      </c>
      <c r="D129" s="26" t="s">
        <v>81</v>
      </c>
      <c r="E129" s="181" t="s">
        <v>82</v>
      </c>
      <c r="F129" s="170"/>
      <c r="G129" s="171"/>
    </row>
    <row r="130" spans="1:7" ht="15.75">
      <c r="A130" s="80">
        <v>1</v>
      </c>
      <c r="B130" s="84" t="s">
        <v>74</v>
      </c>
      <c r="C130" s="85" t="s">
        <v>75</v>
      </c>
      <c r="D130" s="85" t="s">
        <v>75</v>
      </c>
      <c r="E130" s="52"/>
      <c r="F130" s="86" t="s">
        <v>76</v>
      </c>
      <c r="G130" s="87"/>
    </row>
    <row r="131" spans="1:7" ht="15.75">
      <c r="A131" s="60">
        <v>2</v>
      </c>
      <c r="B131" s="15"/>
      <c r="C131" s="15"/>
      <c r="D131" s="15"/>
      <c r="E131" s="75"/>
      <c r="F131" s="75"/>
      <c r="G131" s="3"/>
    </row>
    <row r="132" spans="1:7" ht="15.75">
      <c r="A132" s="60">
        <v>3</v>
      </c>
      <c r="B132" s="15"/>
      <c r="C132" s="15"/>
      <c r="D132" s="15"/>
      <c r="E132" s="75"/>
      <c r="F132" s="75"/>
      <c r="G132" s="3"/>
    </row>
    <row r="133" spans="1:7" ht="16.5" thickBot="1">
      <c r="A133" s="185" t="s">
        <v>68</v>
      </c>
      <c r="B133" s="186"/>
      <c r="C133" s="187"/>
      <c r="D133" s="67"/>
      <c r="E133" s="76"/>
      <c r="F133" s="76"/>
      <c r="G133" s="78"/>
    </row>
    <row r="135" spans="1:9" ht="15.75">
      <c r="A135" s="188" t="s">
        <v>143</v>
      </c>
      <c r="B135" s="188"/>
      <c r="C135" s="188"/>
      <c r="D135" s="188"/>
      <c r="E135" s="188"/>
      <c r="F135" s="188"/>
      <c r="G135" s="188"/>
      <c r="H135" s="120"/>
      <c r="I135" s="120"/>
    </row>
    <row r="136" spans="2:9" ht="15.75">
      <c r="B136" s="121"/>
      <c r="C136" s="120"/>
      <c r="D136" s="120"/>
      <c r="E136" s="120"/>
      <c r="F136" s="120"/>
      <c r="G136" s="120"/>
      <c r="H136" s="120"/>
      <c r="I136" s="120"/>
    </row>
    <row r="137" spans="1:9" ht="15.75">
      <c r="A137" s="138" t="s">
        <v>144</v>
      </c>
      <c r="B137" s="120"/>
      <c r="D137" s="120"/>
      <c r="E137" s="120"/>
      <c r="F137" s="120"/>
      <c r="G137" s="120"/>
      <c r="H137" s="120"/>
      <c r="I137" s="120"/>
    </row>
    <row r="138" spans="1:9" ht="15.75">
      <c r="A138" s="138" t="s">
        <v>186</v>
      </c>
      <c r="D138" s="120"/>
      <c r="E138" s="120"/>
      <c r="F138" s="120"/>
      <c r="G138" s="120"/>
      <c r="H138" s="120"/>
      <c r="I138" s="120"/>
    </row>
    <row r="139" spans="1:9" ht="15.75">
      <c r="A139" s="138" t="s">
        <v>187</v>
      </c>
      <c r="D139" s="120"/>
      <c r="E139" s="120"/>
      <c r="F139" s="120"/>
      <c r="G139" s="120"/>
      <c r="H139" s="120"/>
      <c r="I139" s="120"/>
    </row>
    <row r="140" spans="1:9" ht="15.75">
      <c r="A140" s="138" t="s">
        <v>188</v>
      </c>
      <c r="D140" s="120"/>
      <c r="E140" s="120"/>
      <c r="F140" s="120"/>
      <c r="G140" s="120"/>
      <c r="H140" s="120"/>
      <c r="I140" s="120"/>
    </row>
    <row r="141" spans="2:9" ht="16.5" thickBot="1">
      <c r="B141" s="121"/>
      <c r="C141" s="120"/>
      <c r="D141" s="120"/>
      <c r="E141" s="120"/>
      <c r="F141" s="120"/>
      <c r="G141" s="120"/>
      <c r="H141" s="120"/>
      <c r="I141" s="120"/>
    </row>
    <row r="142" spans="1:8" ht="43.5" customHeight="1" thickBot="1">
      <c r="A142" s="135"/>
      <c r="B142" s="189" t="s">
        <v>146</v>
      </c>
      <c r="C142" s="191" t="s">
        <v>147</v>
      </c>
      <c r="D142" s="192"/>
      <c r="E142" s="193"/>
      <c r="F142" s="135" t="s">
        <v>148</v>
      </c>
      <c r="G142" s="136" t="s">
        <v>149</v>
      </c>
      <c r="H142" s="137"/>
    </row>
    <row r="143" spans="1:8" ht="31.5">
      <c r="A143" s="123" t="s">
        <v>145</v>
      </c>
      <c r="B143" s="190"/>
      <c r="C143" s="122" t="s">
        <v>150</v>
      </c>
      <c r="D143" s="122" t="s">
        <v>151</v>
      </c>
      <c r="E143" s="122" t="s">
        <v>152</v>
      </c>
      <c r="F143" s="123"/>
      <c r="G143" s="122" t="s">
        <v>153</v>
      </c>
      <c r="H143" s="122" t="s">
        <v>154</v>
      </c>
    </row>
    <row r="144" spans="1:8" ht="16.5" thickBot="1">
      <c r="A144" s="134" t="s">
        <v>0</v>
      </c>
      <c r="B144" s="134" t="s">
        <v>2</v>
      </c>
      <c r="C144" s="124" t="s">
        <v>5</v>
      </c>
      <c r="D144" s="124" t="s">
        <v>86</v>
      </c>
      <c r="E144" s="124" t="s">
        <v>88</v>
      </c>
      <c r="F144" s="134" t="s">
        <v>89</v>
      </c>
      <c r="G144" s="124" t="s">
        <v>90</v>
      </c>
      <c r="H144" s="124" t="s">
        <v>92</v>
      </c>
    </row>
    <row r="145" spans="1:8" ht="16.5" thickBot="1">
      <c r="A145" s="125" t="s">
        <v>15</v>
      </c>
      <c r="B145" s="126" t="s">
        <v>138</v>
      </c>
      <c r="C145" s="127"/>
      <c r="D145" s="127"/>
      <c r="E145" s="127"/>
      <c r="F145" s="127"/>
      <c r="G145" s="127"/>
      <c r="H145" s="127"/>
    </row>
    <row r="146" spans="1:8" ht="16.5" thickBot="1">
      <c r="A146" s="139">
        <v>-1</v>
      </c>
      <c r="B146" s="126" t="s">
        <v>155</v>
      </c>
      <c r="C146" s="127"/>
      <c r="D146" s="127"/>
      <c r="E146" s="127"/>
      <c r="F146" s="127"/>
      <c r="G146" s="127"/>
      <c r="H146" s="127"/>
    </row>
    <row r="147" spans="1:8" ht="16.5" thickBot="1">
      <c r="A147" s="128" t="s">
        <v>19</v>
      </c>
      <c r="B147" s="127" t="s">
        <v>156</v>
      </c>
      <c r="C147" s="127"/>
      <c r="D147" s="127"/>
      <c r="E147" s="127"/>
      <c r="F147" s="127"/>
      <c r="G147" s="127"/>
      <c r="H147" s="127"/>
    </row>
    <row r="148" spans="1:8" ht="16.5" thickBot="1">
      <c r="A148" s="128" t="s">
        <v>21</v>
      </c>
      <c r="B148" s="127" t="s">
        <v>157</v>
      </c>
      <c r="C148" s="127"/>
      <c r="D148" s="127"/>
      <c r="E148" s="127"/>
      <c r="F148" s="127"/>
      <c r="G148" s="127"/>
      <c r="H148" s="127"/>
    </row>
    <row r="149" spans="1:8" ht="16.5" thickBot="1">
      <c r="A149" s="128" t="s">
        <v>23</v>
      </c>
      <c r="B149" s="127" t="s">
        <v>158</v>
      </c>
      <c r="C149" s="127"/>
      <c r="D149" s="127"/>
      <c r="E149" s="127"/>
      <c r="F149" s="127"/>
      <c r="G149" s="127"/>
      <c r="H149" s="127"/>
    </row>
    <row r="150" spans="1:8" ht="16.5" thickBot="1">
      <c r="A150" s="128" t="s">
        <v>25</v>
      </c>
      <c r="B150" s="127" t="s">
        <v>159</v>
      </c>
      <c r="C150" s="127"/>
      <c r="D150" s="127"/>
      <c r="E150" s="127"/>
      <c r="F150" s="127"/>
      <c r="G150" s="127"/>
      <c r="H150" s="127"/>
    </row>
    <row r="151" spans="1:8" ht="15.75">
      <c r="A151" s="179" t="s">
        <v>27</v>
      </c>
      <c r="B151" s="129" t="s">
        <v>160</v>
      </c>
      <c r="C151" s="130"/>
      <c r="D151" s="130"/>
      <c r="E151" s="176"/>
      <c r="F151" s="130"/>
      <c r="G151" s="130"/>
      <c r="H151" s="130"/>
    </row>
    <row r="152" spans="1:8" ht="16.5" thickBot="1">
      <c r="A152" s="180"/>
      <c r="B152" s="127" t="s">
        <v>161</v>
      </c>
      <c r="C152" s="131"/>
      <c r="D152" s="131"/>
      <c r="E152" s="178"/>
      <c r="F152" s="131"/>
      <c r="G152" s="131"/>
      <c r="H152" s="131"/>
    </row>
    <row r="153" spans="1:8" ht="16.5" thickBot="1">
      <c r="A153" s="131"/>
      <c r="B153" s="126" t="s">
        <v>162</v>
      </c>
      <c r="C153" s="127" t="s">
        <v>75</v>
      </c>
      <c r="D153" s="140" t="s">
        <v>75</v>
      </c>
      <c r="E153" s="140" t="s">
        <v>75</v>
      </c>
      <c r="F153" s="140" t="s">
        <v>75</v>
      </c>
      <c r="G153" s="140" t="s">
        <v>75</v>
      </c>
      <c r="H153" s="140" t="s">
        <v>75</v>
      </c>
    </row>
    <row r="154" spans="1:8" ht="16.5" thickBot="1">
      <c r="A154" s="139">
        <v>-2</v>
      </c>
      <c r="B154" s="126" t="s">
        <v>163</v>
      </c>
      <c r="C154" s="127"/>
      <c r="D154" s="127"/>
      <c r="E154" s="127"/>
      <c r="F154" s="127"/>
      <c r="G154" s="127"/>
      <c r="H154" s="127"/>
    </row>
    <row r="155" spans="1:8" ht="32.25" thickBot="1">
      <c r="A155" s="131" t="s">
        <v>19</v>
      </c>
      <c r="B155" s="127" t="s">
        <v>164</v>
      </c>
      <c r="C155" s="127"/>
      <c r="D155" s="127"/>
      <c r="E155" s="127"/>
      <c r="F155" s="127"/>
      <c r="G155" s="127"/>
      <c r="H155" s="127"/>
    </row>
    <row r="156" spans="1:8" ht="16.5" thickBot="1">
      <c r="A156" s="131" t="s">
        <v>21</v>
      </c>
      <c r="B156" s="127" t="s">
        <v>158</v>
      </c>
      <c r="C156" s="127"/>
      <c r="D156" s="127"/>
      <c r="E156" s="127"/>
      <c r="F156" s="127"/>
      <c r="G156" s="127"/>
      <c r="H156" s="127"/>
    </row>
    <row r="157" spans="1:8" ht="16.5" thickBot="1">
      <c r="A157" s="131" t="s">
        <v>23</v>
      </c>
      <c r="B157" s="127" t="s">
        <v>165</v>
      </c>
      <c r="C157" s="127"/>
      <c r="D157" s="127"/>
      <c r="E157" s="127"/>
      <c r="F157" s="127"/>
      <c r="G157" s="127"/>
      <c r="H157" s="127"/>
    </row>
    <row r="158" spans="1:8" ht="16.5" thickBot="1">
      <c r="A158" s="131" t="s">
        <v>25</v>
      </c>
      <c r="B158" s="127" t="s">
        <v>166</v>
      </c>
      <c r="C158" s="127"/>
      <c r="D158" s="127"/>
      <c r="E158" s="127"/>
      <c r="F158" s="127"/>
      <c r="G158" s="127"/>
      <c r="H158" s="127"/>
    </row>
    <row r="159" spans="1:8" ht="16.5" thickBot="1">
      <c r="A159" s="131"/>
      <c r="B159" s="126" t="s">
        <v>167</v>
      </c>
      <c r="C159" s="127" t="s">
        <v>75</v>
      </c>
      <c r="D159" s="140" t="s">
        <v>75</v>
      </c>
      <c r="E159" s="140" t="s">
        <v>75</v>
      </c>
      <c r="F159" s="140" t="s">
        <v>75</v>
      </c>
      <c r="G159" s="140" t="s">
        <v>75</v>
      </c>
      <c r="H159" s="140" t="s">
        <v>75</v>
      </c>
    </row>
    <row r="160" spans="1:8" ht="51" customHeight="1" thickBot="1">
      <c r="A160" s="131"/>
      <c r="B160" s="126" t="s">
        <v>168</v>
      </c>
      <c r="C160" s="127"/>
      <c r="D160" s="127"/>
      <c r="E160" s="127"/>
      <c r="F160" s="127"/>
      <c r="G160" s="127"/>
      <c r="H160" s="127"/>
    </row>
    <row r="161" spans="1:8" ht="16.5" thickBot="1">
      <c r="A161" s="125" t="s">
        <v>36</v>
      </c>
      <c r="B161" s="126" t="s">
        <v>169</v>
      </c>
      <c r="C161" s="127"/>
      <c r="D161" s="127"/>
      <c r="E161" s="127"/>
      <c r="F161" s="127"/>
      <c r="G161" s="127"/>
      <c r="H161" s="127"/>
    </row>
    <row r="162" spans="1:8" ht="16.5" thickBot="1">
      <c r="A162" s="139">
        <v>-1</v>
      </c>
      <c r="B162" s="126" t="s">
        <v>170</v>
      </c>
      <c r="C162" s="127"/>
      <c r="D162" s="127"/>
      <c r="E162" s="127"/>
      <c r="F162" s="127"/>
      <c r="G162" s="127"/>
      <c r="H162" s="127"/>
    </row>
    <row r="163" spans="1:8" ht="16.5" thickBot="1">
      <c r="A163" s="131" t="s">
        <v>19</v>
      </c>
      <c r="B163" s="127" t="s">
        <v>171</v>
      </c>
      <c r="C163" s="127"/>
      <c r="D163" s="127"/>
      <c r="E163" s="127"/>
      <c r="F163" s="127"/>
      <c r="G163" s="127"/>
      <c r="H163" s="127"/>
    </row>
    <row r="164" spans="1:8" ht="16.5" thickBot="1">
      <c r="A164" s="131" t="s">
        <v>21</v>
      </c>
      <c r="B164" s="127" t="s">
        <v>172</v>
      </c>
      <c r="C164" s="127"/>
      <c r="D164" s="127"/>
      <c r="E164" s="127"/>
      <c r="F164" s="127"/>
      <c r="G164" s="127"/>
      <c r="H164" s="127"/>
    </row>
    <row r="165" spans="1:8" ht="16.5" thickBot="1">
      <c r="A165" s="131" t="s">
        <v>23</v>
      </c>
      <c r="B165" s="127" t="s">
        <v>173</v>
      </c>
      <c r="C165" s="127"/>
      <c r="D165" s="127"/>
      <c r="E165" s="127"/>
      <c r="F165" s="127"/>
      <c r="G165" s="127"/>
      <c r="H165" s="127"/>
    </row>
    <row r="166" spans="1:8" ht="16.5" thickBot="1">
      <c r="A166" s="131" t="s">
        <v>25</v>
      </c>
      <c r="B166" s="127" t="s">
        <v>174</v>
      </c>
      <c r="C166" s="127"/>
      <c r="D166" s="127"/>
      <c r="E166" s="127"/>
      <c r="F166" s="127"/>
      <c r="G166" s="127"/>
      <c r="H166" s="127"/>
    </row>
    <row r="167" spans="1:8" ht="16.5" thickBot="1">
      <c r="A167" s="131" t="s">
        <v>27</v>
      </c>
      <c r="B167" s="127" t="s">
        <v>4</v>
      </c>
      <c r="C167" s="127"/>
      <c r="D167" s="127"/>
      <c r="E167" s="127"/>
      <c r="F167" s="127"/>
      <c r="G167" s="127"/>
      <c r="H167" s="127"/>
    </row>
    <row r="168" spans="1:8" ht="16.5" thickBot="1">
      <c r="A168" s="131" t="s">
        <v>47</v>
      </c>
      <c r="B168" s="127" t="s">
        <v>48</v>
      </c>
      <c r="C168" s="127"/>
      <c r="D168" s="127"/>
      <c r="E168" s="127"/>
      <c r="F168" s="127"/>
      <c r="G168" s="127"/>
      <c r="H168" s="127"/>
    </row>
    <row r="169" spans="1:8" ht="16.5" thickBot="1">
      <c r="A169" s="131" t="s">
        <v>49</v>
      </c>
      <c r="B169" s="127" t="s">
        <v>50</v>
      </c>
      <c r="C169" s="127"/>
      <c r="D169" s="127"/>
      <c r="E169" s="127"/>
      <c r="F169" s="127"/>
      <c r="G169" s="127"/>
      <c r="H169" s="127"/>
    </row>
    <row r="170" spans="1:8" ht="16.5" thickBot="1">
      <c r="A170" s="131" t="s">
        <v>51</v>
      </c>
      <c r="B170" s="127" t="s">
        <v>175</v>
      </c>
      <c r="C170" s="127"/>
      <c r="D170" s="127"/>
      <c r="E170" s="127"/>
      <c r="F170" s="127"/>
      <c r="G170" s="127"/>
      <c r="H170" s="127"/>
    </row>
    <row r="171" spans="1:8" ht="16.5" thickBot="1">
      <c r="A171" s="131"/>
      <c r="B171" s="126" t="s">
        <v>176</v>
      </c>
      <c r="C171" s="127" t="s">
        <v>75</v>
      </c>
      <c r="D171" s="140" t="s">
        <v>75</v>
      </c>
      <c r="E171" s="140" t="s">
        <v>75</v>
      </c>
      <c r="F171" s="140" t="s">
        <v>75</v>
      </c>
      <c r="G171" s="140" t="s">
        <v>75</v>
      </c>
      <c r="H171" s="140" t="s">
        <v>75</v>
      </c>
    </row>
    <row r="172" spans="1:8" ht="16.5" thickBot="1">
      <c r="A172" s="139">
        <v>-2</v>
      </c>
      <c r="B172" s="126" t="s">
        <v>177</v>
      </c>
      <c r="C172" s="127"/>
      <c r="D172" s="127"/>
      <c r="E172" s="127"/>
      <c r="F172" s="127"/>
      <c r="G172" s="127"/>
      <c r="H172" s="127"/>
    </row>
    <row r="173" spans="1:8" ht="16.5" thickBot="1">
      <c r="A173" s="131" t="s">
        <v>19</v>
      </c>
      <c r="B173" s="127" t="s">
        <v>158</v>
      </c>
      <c r="C173" s="127"/>
      <c r="D173" s="127"/>
      <c r="E173" s="127"/>
      <c r="F173" s="127"/>
      <c r="G173" s="127"/>
      <c r="H173" s="127"/>
    </row>
    <row r="174" spans="1:8" ht="15.75">
      <c r="A174" s="176" t="s">
        <v>21</v>
      </c>
      <c r="B174" s="129" t="s">
        <v>178</v>
      </c>
      <c r="C174" s="130"/>
      <c r="D174" s="130"/>
      <c r="E174" s="176"/>
      <c r="F174" s="130"/>
      <c r="G174" s="130"/>
      <c r="H174" s="130"/>
    </row>
    <row r="175" spans="1:8" ht="31.5">
      <c r="A175" s="177"/>
      <c r="B175" s="133" t="s">
        <v>179</v>
      </c>
      <c r="C175" s="132"/>
      <c r="D175" s="132"/>
      <c r="E175" s="177"/>
      <c r="F175" s="132"/>
      <c r="G175" s="132"/>
      <c r="H175" s="132"/>
    </row>
    <row r="176" spans="1:8" ht="32.25" thickBot="1">
      <c r="A176" s="178"/>
      <c r="B176" s="127" t="s">
        <v>180</v>
      </c>
      <c r="C176" s="131"/>
      <c r="D176" s="131"/>
      <c r="E176" s="178"/>
      <c r="F176" s="131"/>
      <c r="G176" s="131"/>
      <c r="H176" s="131"/>
    </row>
    <row r="177" spans="1:8" ht="16.5" thickBot="1">
      <c r="A177" s="131" t="s">
        <v>23</v>
      </c>
      <c r="B177" s="127" t="s">
        <v>175</v>
      </c>
      <c r="C177" s="127"/>
      <c r="D177" s="127"/>
      <c r="E177" s="127"/>
      <c r="F177" s="127"/>
      <c r="G177" s="127"/>
      <c r="H177" s="127"/>
    </row>
    <row r="178" spans="1:8" ht="16.5" thickBot="1">
      <c r="A178" s="131"/>
      <c r="B178" s="126" t="s">
        <v>181</v>
      </c>
      <c r="C178" s="127" t="s">
        <v>75</v>
      </c>
      <c r="D178" s="140" t="s">
        <v>75</v>
      </c>
      <c r="E178" s="140" t="s">
        <v>75</v>
      </c>
      <c r="F178" s="140" t="s">
        <v>75</v>
      </c>
      <c r="G178" s="140" t="s">
        <v>75</v>
      </c>
      <c r="H178" s="140" t="s">
        <v>75</v>
      </c>
    </row>
    <row r="179" spans="1:8" ht="32.25" thickBot="1">
      <c r="A179" s="131"/>
      <c r="B179" s="126" t="s">
        <v>182</v>
      </c>
      <c r="C179" s="127" t="s">
        <v>75</v>
      </c>
      <c r="D179" s="140" t="s">
        <v>75</v>
      </c>
      <c r="E179" s="140" t="s">
        <v>75</v>
      </c>
      <c r="F179" s="140" t="s">
        <v>75</v>
      </c>
      <c r="G179" s="140" t="s">
        <v>75</v>
      </c>
      <c r="H179" s="140" t="s">
        <v>75</v>
      </c>
    </row>
    <row r="180" spans="1:8" ht="16.5" thickBot="1">
      <c r="A180" s="131"/>
      <c r="B180" s="127" t="s">
        <v>183</v>
      </c>
      <c r="C180" s="127" t="s">
        <v>75</v>
      </c>
      <c r="D180" s="140" t="s">
        <v>75</v>
      </c>
      <c r="E180" s="140" t="s">
        <v>75</v>
      </c>
      <c r="F180" s="140" t="s">
        <v>75</v>
      </c>
      <c r="G180" s="140" t="s">
        <v>75</v>
      </c>
      <c r="H180" s="140" t="s">
        <v>75</v>
      </c>
    </row>
    <row r="181" spans="1:8" ht="48" thickBot="1">
      <c r="A181" s="125" t="s">
        <v>59</v>
      </c>
      <c r="B181" s="126" t="s">
        <v>184</v>
      </c>
      <c r="C181" s="127"/>
      <c r="D181" s="127"/>
      <c r="E181" s="127"/>
      <c r="F181" s="127"/>
      <c r="G181" s="127"/>
      <c r="H181" s="127"/>
    </row>
    <row r="182" spans="1:8" ht="16.5" thickBot="1">
      <c r="A182" s="125"/>
      <c r="B182" s="126" t="s">
        <v>185</v>
      </c>
      <c r="C182" s="127" t="s">
        <v>75</v>
      </c>
      <c r="D182" s="140" t="s">
        <v>75</v>
      </c>
      <c r="E182" s="140" t="s">
        <v>75</v>
      </c>
      <c r="F182" s="140" t="s">
        <v>75</v>
      </c>
      <c r="G182" s="140" t="s">
        <v>75</v>
      </c>
      <c r="H182" s="140" t="s">
        <v>75</v>
      </c>
    </row>
    <row r="183" spans="2:9" ht="15.75">
      <c r="B183" s="119"/>
      <c r="C183" s="120"/>
      <c r="D183" s="120"/>
      <c r="E183" s="120"/>
      <c r="F183" s="120"/>
      <c r="G183" s="120"/>
      <c r="H183" s="120"/>
      <c r="I183" s="120"/>
    </row>
  </sheetData>
  <sheetProtection/>
  <mergeCells count="31">
    <mergeCell ref="B5:E5"/>
    <mergeCell ref="A125:B125"/>
    <mergeCell ref="D27:D28"/>
    <mergeCell ref="C23:E23"/>
    <mergeCell ref="E121:G121"/>
    <mergeCell ref="B104:C104"/>
    <mergeCell ref="A135:G135"/>
    <mergeCell ref="B142:B143"/>
    <mergeCell ref="C142:E142"/>
    <mergeCell ref="A133:C133"/>
    <mergeCell ref="A117:C117"/>
    <mergeCell ref="A174:A176"/>
    <mergeCell ref="E174:E176"/>
    <mergeCell ref="A151:A152"/>
    <mergeCell ref="E151:E152"/>
    <mergeCell ref="E129:G129"/>
    <mergeCell ref="E27:E28"/>
    <mergeCell ref="A27:A28"/>
    <mergeCell ref="C27:C28"/>
    <mergeCell ref="B92:C92"/>
    <mergeCell ref="E104:G104"/>
    <mergeCell ref="H27:I27"/>
    <mergeCell ref="C83:D83"/>
    <mergeCell ref="B114:C114"/>
    <mergeCell ref="E114:G114"/>
    <mergeCell ref="B27:B28"/>
    <mergeCell ref="F27:G27"/>
    <mergeCell ref="E83:G83"/>
    <mergeCell ref="A110:C110"/>
    <mergeCell ref="E92:G92"/>
    <mergeCell ref="A100:C100"/>
  </mergeCells>
  <printOptions gridLines="1" horizontalCentered="1" verticalCentered="1"/>
  <pageMargins left="0.25" right="0.25" top="0.25" bottom="0.25" header="0.5" footer="0.5"/>
  <pageSetup fitToHeight="1" fitToWidth="1" horizontalDpi="600" verticalDpi="600" orientation="portrait" paperSize="9" scale="56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1.140625" style="143" customWidth="1"/>
    <col min="2" max="2" width="19.57421875" style="143" customWidth="1"/>
    <col min="3" max="3" width="29.00390625" style="143" customWidth="1"/>
    <col min="4" max="4" width="27.28125" style="143" customWidth="1"/>
    <col min="5" max="16384" width="9.140625" style="143" customWidth="1"/>
  </cols>
  <sheetData>
    <row r="1" spans="1:4" ht="13.5" thickBot="1">
      <c r="A1" s="142"/>
      <c r="B1" s="142"/>
      <c r="C1" s="142"/>
      <c r="D1" s="142"/>
    </row>
    <row r="2" spans="1:4" ht="15.75" thickBot="1">
      <c r="A2" s="200" t="s">
        <v>112</v>
      </c>
      <c r="B2" s="201"/>
      <c r="C2" s="201"/>
      <c r="D2" s="202"/>
    </row>
    <row r="3" spans="1:4" ht="12.75">
      <c r="A3" s="142"/>
      <c r="B3" s="142"/>
      <c r="C3" s="142"/>
      <c r="D3" s="142"/>
    </row>
    <row r="4" spans="1:4" ht="12.75">
      <c r="A4" s="203" t="s">
        <v>113</v>
      </c>
      <c r="B4" s="203"/>
      <c r="C4" s="203"/>
      <c r="D4" s="203"/>
    </row>
    <row r="5" spans="1:4" ht="12.75">
      <c r="A5" s="144" t="s">
        <v>114</v>
      </c>
      <c r="B5" s="144"/>
      <c r="C5" s="144"/>
      <c r="D5" s="144"/>
    </row>
    <row r="6" spans="1:4" ht="12.75">
      <c r="A6" s="144" t="s">
        <v>193</v>
      </c>
      <c r="B6" s="144"/>
      <c r="C6" s="144"/>
      <c r="D6" s="144"/>
    </row>
    <row r="7" ht="13.5" thickBot="1"/>
    <row r="8" spans="1:4" ht="42.75" customHeight="1">
      <c r="A8" s="145" t="s">
        <v>115</v>
      </c>
      <c r="B8" s="146" t="s">
        <v>116</v>
      </c>
      <c r="C8" s="146" t="s">
        <v>117</v>
      </c>
      <c r="D8" s="147" t="s">
        <v>118</v>
      </c>
    </row>
    <row r="9" spans="1:4" ht="22.5" customHeight="1">
      <c r="A9" s="148" t="s">
        <v>119</v>
      </c>
      <c r="B9" s="149" t="s">
        <v>120</v>
      </c>
      <c r="C9" s="149" t="s">
        <v>120</v>
      </c>
      <c r="D9" s="149" t="s">
        <v>120</v>
      </c>
    </row>
    <row r="10" spans="1:4" ht="24.75" customHeight="1">
      <c r="A10" s="150" t="s">
        <v>121</v>
      </c>
      <c r="B10" s="149" t="s">
        <v>120</v>
      </c>
      <c r="C10" s="149" t="s">
        <v>120</v>
      </c>
      <c r="D10" s="149" t="s">
        <v>120</v>
      </c>
    </row>
    <row r="11" spans="1:4" ht="12.75">
      <c r="A11" s="151" t="s">
        <v>68</v>
      </c>
      <c r="B11" s="152"/>
      <c r="C11" s="153"/>
      <c r="D11" s="154"/>
    </row>
    <row r="12" spans="1:4" ht="51">
      <c r="A12" s="155" t="s">
        <v>122</v>
      </c>
      <c r="B12" s="156" t="s">
        <v>123</v>
      </c>
      <c r="C12" s="157" t="s">
        <v>124</v>
      </c>
      <c r="D12" s="158" t="s">
        <v>125</v>
      </c>
    </row>
    <row r="13" spans="1:4" ht="22.5" customHeight="1">
      <c r="A13" s="148" t="s">
        <v>119</v>
      </c>
      <c r="B13" s="149" t="s">
        <v>120</v>
      </c>
      <c r="C13" s="149" t="s">
        <v>120</v>
      </c>
      <c r="D13" s="149" t="s">
        <v>120</v>
      </c>
    </row>
    <row r="14" spans="1:4" ht="22.5" customHeight="1">
      <c r="A14" s="150" t="s">
        <v>121</v>
      </c>
      <c r="B14" s="149" t="s">
        <v>120</v>
      </c>
      <c r="C14" s="149" t="s">
        <v>120</v>
      </c>
      <c r="D14" s="149" t="s">
        <v>120</v>
      </c>
    </row>
    <row r="15" spans="1:4" ht="22.5" customHeight="1">
      <c r="A15" s="151" t="s">
        <v>68</v>
      </c>
      <c r="B15" s="159"/>
      <c r="C15" s="160"/>
      <c r="D15" s="161"/>
    </row>
    <row r="16" spans="1:4" ht="38.25">
      <c r="A16" s="155" t="s">
        <v>126</v>
      </c>
      <c r="B16" s="156" t="s">
        <v>127</v>
      </c>
      <c r="C16" s="157" t="s">
        <v>128</v>
      </c>
      <c r="D16" s="158" t="s">
        <v>129</v>
      </c>
    </row>
    <row r="17" spans="1:4" ht="23.25" customHeight="1">
      <c r="A17" s="148" t="s">
        <v>119</v>
      </c>
      <c r="B17" s="149" t="s">
        <v>120</v>
      </c>
      <c r="C17" s="149" t="s">
        <v>120</v>
      </c>
      <c r="D17" s="149" t="s">
        <v>120</v>
      </c>
    </row>
    <row r="18" spans="1:4" ht="23.25" customHeight="1">
      <c r="A18" s="150" t="s">
        <v>121</v>
      </c>
      <c r="B18" s="149" t="s">
        <v>120</v>
      </c>
      <c r="C18" s="149" t="s">
        <v>120</v>
      </c>
      <c r="D18" s="149" t="s">
        <v>120</v>
      </c>
    </row>
    <row r="19" spans="1:4" ht="23.25" customHeight="1">
      <c r="A19" s="151" t="s">
        <v>68</v>
      </c>
      <c r="B19" s="162"/>
      <c r="C19" s="160"/>
      <c r="D19" s="161"/>
    </row>
    <row r="20" spans="1:4" ht="51.75" thickBot="1">
      <c r="A20" s="163" t="s">
        <v>130</v>
      </c>
      <c r="B20" s="204"/>
      <c r="C20" s="205"/>
      <c r="D20" s="206"/>
    </row>
    <row r="22" ht="33" customHeight="1"/>
  </sheetData>
  <sheetProtection/>
  <mergeCells count="3">
    <mergeCell ref="A2:D2"/>
    <mergeCell ref="A4:D4"/>
    <mergeCell ref="B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Akhanna</dc:creator>
  <cp:keywords/>
  <dc:description/>
  <cp:lastModifiedBy>user</cp:lastModifiedBy>
  <cp:lastPrinted>2012-10-15T05:41:48Z</cp:lastPrinted>
  <dcterms:created xsi:type="dcterms:W3CDTF">2009-03-09T10:23:36Z</dcterms:created>
  <dcterms:modified xsi:type="dcterms:W3CDTF">2013-09-25T12:08:34Z</dcterms:modified>
  <cp:category/>
  <cp:version/>
  <cp:contentType/>
  <cp:contentStatus/>
</cp:coreProperties>
</file>